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duanachile.sharepoint.com/sites/Estudios/Documentos compartidos/Estadística/Info COMEX/PUBLICACIONES/2023/ANUARIO_2023/Capítulos entregados a la Empresa/Capítulo 7 - 22 febrero 2024/"/>
    </mc:Choice>
  </mc:AlternateContent>
  <xr:revisionPtr revIDLastSave="80" documentId="8_{2C1A9459-1F6D-4545-A1A3-49CC33E84E46}" xr6:coauthVersionLast="47" xr6:coauthVersionMax="47" xr10:uidLastSave="{865753EE-D4A2-4F03-989A-63452ABBF5E9}"/>
  <bookViews>
    <workbookView xWindow="-120" yWindow="-120" windowWidth="29040" windowHeight="15840" tabRatio="683" firstSheet="2" activeTab="5" xr2:uid="{00000000-000D-0000-FFFF-FFFF00000000}"/>
  </bookViews>
  <sheets>
    <sheet name="TráficoVehículos x Región" sheetId="6" r:id="rId1"/>
    <sheet name="IngresoVehículos RegiónAvanzada" sheetId="1" r:id="rId2"/>
    <sheet name="SalidaVehículos RegiónAvanzada" sheetId="2" r:id="rId3"/>
    <sheet name="TráficoCamionesCarga x Región" sheetId="5" r:id="rId4"/>
    <sheet name="IngresoCamionesCarga RegAvanz" sheetId="3" r:id="rId5"/>
    <sheet name="SalidaCamionesCarga RegAvanz" sheetId="4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4" l="1"/>
  <c r="G51" i="4"/>
  <c r="F51" i="4"/>
  <c r="E51" i="4"/>
  <c r="I45" i="4"/>
  <c r="G35" i="4" l="1"/>
  <c r="G44" i="4"/>
  <c r="G43" i="4"/>
  <c r="G39" i="4"/>
  <c r="G38" i="4"/>
  <c r="G37" i="4"/>
  <c r="G33" i="4"/>
  <c r="G32" i="4"/>
  <c r="G27" i="4"/>
  <c r="G25" i="4"/>
  <c r="G23" i="4"/>
  <c r="G21" i="4"/>
  <c r="G19" i="4"/>
  <c r="G18" i="4"/>
  <c r="G17" i="4"/>
  <c r="G16" i="4"/>
  <c r="G15" i="4"/>
  <c r="G13" i="4"/>
  <c r="G12" i="4"/>
  <c r="G10" i="4"/>
  <c r="G9" i="4"/>
  <c r="G8" i="4"/>
  <c r="E44" i="4"/>
  <c r="E43" i="4"/>
  <c r="E39" i="4"/>
  <c r="E38" i="4"/>
  <c r="E37" i="4"/>
  <c r="E33" i="4"/>
  <c r="E32" i="4"/>
  <c r="E30" i="4"/>
  <c r="E29" i="4"/>
  <c r="E27" i="4"/>
  <c r="E25" i="4"/>
  <c r="E23" i="4"/>
  <c r="E21" i="4"/>
  <c r="E19" i="4"/>
  <c r="E18" i="4"/>
  <c r="E17" i="4"/>
  <c r="E16" i="4"/>
  <c r="E15" i="4"/>
  <c r="E13" i="4"/>
  <c r="E12" i="4"/>
  <c r="E10" i="4"/>
  <c r="E9" i="4"/>
  <c r="E8" i="4"/>
  <c r="F44" i="4" l="1"/>
  <c r="D44" i="4"/>
  <c r="G46" i="4"/>
  <c r="F43" i="4"/>
  <c r="D43" i="4"/>
  <c r="F39" i="4"/>
  <c r="D39" i="4"/>
  <c r="F38" i="4"/>
  <c r="D38" i="4"/>
  <c r="F37" i="4"/>
  <c r="D37" i="4"/>
  <c r="F35" i="4"/>
  <c r="E35" i="4"/>
  <c r="D35" i="4"/>
  <c r="F33" i="4"/>
  <c r="D33" i="4"/>
  <c r="F32" i="4"/>
  <c r="D32" i="4"/>
  <c r="G30" i="4"/>
  <c r="F30" i="4"/>
  <c r="D30" i="4"/>
  <c r="G29" i="4"/>
  <c r="F29" i="4"/>
  <c r="D29" i="4"/>
  <c r="F27" i="4"/>
  <c r="D27" i="4"/>
  <c r="F25" i="4"/>
  <c r="D25" i="4"/>
  <c r="F23" i="4"/>
  <c r="D23" i="4"/>
  <c r="F21" i="4"/>
  <c r="D21" i="4"/>
  <c r="F19" i="4"/>
  <c r="F18" i="4"/>
  <c r="F17" i="4"/>
  <c r="F16" i="4"/>
  <c r="F15" i="4"/>
  <c r="D19" i="4"/>
  <c r="D18" i="4"/>
  <c r="D17" i="4"/>
  <c r="D16" i="4"/>
  <c r="D15" i="4"/>
  <c r="F13" i="4"/>
  <c r="F12" i="4"/>
  <c r="D13" i="4"/>
  <c r="D12" i="4"/>
  <c r="F10" i="4"/>
  <c r="F9" i="4"/>
  <c r="D10" i="4"/>
  <c r="D9" i="4"/>
  <c r="F8" i="4"/>
  <c r="D8" i="4"/>
  <c r="F46" i="4" l="1"/>
  <c r="F41" i="4"/>
  <c r="D46" i="4"/>
  <c r="K49" i="4" l="1"/>
  <c r="K48" i="4"/>
  <c r="K47" i="4"/>
  <c r="K44" i="4"/>
  <c r="K43" i="4"/>
  <c r="K39" i="4"/>
  <c r="K37" i="4"/>
  <c r="K33" i="4"/>
  <c r="K32" i="4"/>
  <c r="K30" i="4"/>
  <c r="K27" i="4"/>
  <c r="K25" i="4"/>
  <c r="K23" i="4"/>
  <c r="K21" i="4"/>
  <c r="K19" i="4"/>
  <c r="K18" i="4"/>
  <c r="K17" i="4"/>
  <c r="K15" i="4"/>
  <c r="K13" i="4"/>
  <c r="K10" i="4"/>
  <c r="K9" i="4"/>
  <c r="K8" i="4"/>
  <c r="I49" i="4"/>
  <c r="I48" i="4"/>
  <c r="I47" i="4"/>
  <c r="I44" i="4"/>
  <c r="I43" i="4"/>
  <c r="I39" i="4"/>
  <c r="I38" i="4"/>
  <c r="I37" i="4"/>
  <c r="I33" i="4"/>
  <c r="I32" i="4"/>
  <c r="I30" i="4"/>
  <c r="I27" i="4"/>
  <c r="I25" i="4"/>
  <c r="I23" i="4"/>
  <c r="I21" i="4"/>
  <c r="I19" i="4"/>
  <c r="I18" i="4"/>
  <c r="I17" i="4"/>
  <c r="I15" i="4"/>
  <c r="I13" i="4"/>
  <c r="I12" i="4"/>
  <c r="I10" i="4"/>
  <c r="I9" i="4"/>
  <c r="I8" i="4"/>
  <c r="E46" i="4"/>
  <c r="I46" i="4"/>
  <c r="E41" i="4"/>
  <c r="G41" i="4"/>
  <c r="D41" i="4"/>
  <c r="E36" i="4"/>
  <c r="F36" i="4"/>
  <c r="G36" i="4"/>
  <c r="D36" i="4"/>
  <c r="E34" i="4"/>
  <c r="F34" i="4"/>
  <c r="G34" i="4"/>
  <c r="D34" i="4"/>
  <c r="E31" i="4"/>
  <c r="F31" i="4"/>
  <c r="G31" i="4"/>
  <c r="D31" i="4"/>
  <c r="E28" i="4"/>
  <c r="F28" i="4"/>
  <c r="G28" i="4"/>
  <c r="D28" i="4"/>
  <c r="E26" i="4"/>
  <c r="F26" i="4"/>
  <c r="G26" i="4"/>
  <c r="D26" i="4"/>
  <c r="E24" i="4"/>
  <c r="F24" i="4"/>
  <c r="G24" i="4"/>
  <c r="D24" i="4"/>
  <c r="E22" i="4"/>
  <c r="F22" i="4"/>
  <c r="G22" i="4"/>
  <c r="D22" i="4"/>
  <c r="E20" i="4"/>
  <c r="D20" i="4"/>
  <c r="E14" i="4"/>
  <c r="D14" i="4"/>
  <c r="E11" i="4"/>
  <c r="D11" i="4"/>
  <c r="F11" i="4"/>
  <c r="G11" i="4"/>
  <c r="F14" i="4"/>
  <c r="G14" i="4"/>
  <c r="F20" i="4"/>
  <c r="G20" i="4"/>
  <c r="E52" i="4" l="1"/>
  <c r="G52" i="4"/>
  <c r="K51" i="4"/>
  <c r="I22" i="4"/>
  <c r="I28" i="4"/>
  <c r="I31" i="4"/>
  <c r="I34" i="4"/>
  <c r="F52" i="4"/>
  <c r="I51" i="4"/>
  <c r="K24" i="4"/>
  <c r="K26" i="4"/>
  <c r="K28" i="4"/>
  <c r="K31" i="4"/>
  <c r="K34" i="4"/>
  <c r="K46" i="4"/>
  <c r="K22" i="4"/>
  <c r="K20" i="4"/>
  <c r="K11" i="4"/>
  <c r="I24" i="4"/>
  <c r="I26" i="4"/>
  <c r="I41" i="4"/>
  <c r="K41" i="4"/>
  <c r="D52" i="4"/>
  <c r="I20" i="4"/>
  <c r="I14" i="4"/>
  <c r="K14" i="4"/>
  <c r="I11" i="4"/>
  <c r="H50" i="4" l="1"/>
  <c r="H45" i="4"/>
  <c r="H42" i="4"/>
  <c r="H40" i="4"/>
  <c r="J50" i="4"/>
  <c r="J42" i="4"/>
  <c r="J45" i="4"/>
  <c r="J40" i="4"/>
  <c r="J49" i="4"/>
  <c r="J44" i="4"/>
  <c r="J38" i="4"/>
  <c r="J34" i="4"/>
  <c r="J30" i="4"/>
  <c r="J26" i="4"/>
  <c r="J22" i="4"/>
  <c r="J18" i="4"/>
  <c r="J14" i="4"/>
  <c r="J10" i="4"/>
  <c r="J35" i="4"/>
  <c r="J27" i="4"/>
  <c r="J19" i="4"/>
  <c r="J11" i="4"/>
  <c r="J52" i="4"/>
  <c r="J48" i="4"/>
  <c r="J43" i="4"/>
  <c r="J37" i="4"/>
  <c r="J33" i="4"/>
  <c r="J29" i="4"/>
  <c r="J25" i="4"/>
  <c r="J21" i="4"/>
  <c r="J17" i="4"/>
  <c r="J13" i="4"/>
  <c r="J9" i="4"/>
  <c r="K52" i="4"/>
  <c r="J46" i="4"/>
  <c r="J31" i="4"/>
  <c r="J23" i="4"/>
  <c r="J15" i="4"/>
  <c r="J51" i="4"/>
  <c r="J47" i="4"/>
  <c r="J41" i="4"/>
  <c r="J36" i="4"/>
  <c r="J32" i="4"/>
  <c r="J28" i="4"/>
  <c r="J24" i="4"/>
  <c r="J20" i="4"/>
  <c r="J16" i="4"/>
  <c r="J12" i="4"/>
  <c r="J8" i="4"/>
  <c r="J39" i="4"/>
  <c r="H51" i="4"/>
  <c r="H47" i="4"/>
  <c r="H41" i="4"/>
  <c r="H36" i="4"/>
  <c r="H32" i="4"/>
  <c r="H28" i="4"/>
  <c r="H24" i="4"/>
  <c r="H20" i="4"/>
  <c r="H16" i="4"/>
  <c r="H12" i="4"/>
  <c r="H8" i="4"/>
  <c r="H48" i="4"/>
  <c r="H37" i="4"/>
  <c r="H29" i="4"/>
  <c r="H17" i="4"/>
  <c r="H46" i="4"/>
  <c r="H39" i="4"/>
  <c r="H35" i="4"/>
  <c r="H31" i="4"/>
  <c r="H27" i="4"/>
  <c r="H23" i="4"/>
  <c r="H19" i="4"/>
  <c r="H15" i="4"/>
  <c r="H52" i="4"/>
  <c r="H33" i="4"/>
  <c r="H21" i="4"/>
  <c r="H9" i="4"/>
  <c r="H49" i="4"/>
  <c r="H44" i="4"/>
  <c r="H38" i="4"/>
  <c r="H34" i="4"/>
  <c r="H30" i="4"/>
  <c r="H26" i="4"/>
  <c r="H22" i="4"/>
  <c r="H18" i="4"/>
  <c r="H14" i="4"/>
  <c r="H10" i="4"/>
  <c r="H43" i="4"/>
  <c r="H25" i="4"/>
  <c r="H13" i="4"/>
  <c r="I52" i="4"/>
  <c r="H11" i="4"/>
</calcChain>
</file>

<file path=xl/sharedStrings.xml><?xml version="1.0" encoding="utf-8"?>
<sst xmlns="http://schemas.openxmlformats.org/spreadsheetml/2006/main" count="439" uniqueCount="123">
  <si>
    <t>Avanzada</t>
  </si>
  <si>
    <t>Total</t>
  </si>
  <si>
    <t>Visviri</t>
  </si>
  <si>
    <t>Concordia (Chacalluta)</t>
  </si>
  <si>
    <t>Chungará</t>
  </si>
  <si>
    <t>Colchane</t>
  </si>
  <si>
    <t>Antofagasta</t>
  </si>
  <si>
    <t>Ollagüe</t>
  </si>
  <si>
    <t>San Pedro de Atacama</t>
  </si>
  <si>
    <t>Jama</t>
  </si>
  <si>
    <t>Sico</t>
  </si>
  <si>
    <t>Total Antofagasta</t>
  </si>
  <si>
    <t>San Francisco</t>
  </si>
  <si>
    <t>Pircas Negras</t>
  </si>
  <si>
    <t>Coquimbo</t>
  </si>
  <si>
    <t>Total Coquimbo</t>
  </si>
  <si>
    <t>Vergara (Los Queñes)</t>
  </si>
  <si>
    <t>Pehuenche (El Maule)</t>
  </si>
  <si>
    <t>Icalma</t>
  </si>
  <si>
    <t>Pino Hachado (Liucura)</t>
  </si>
  <si>
    <t>Mamuil Malal (Puesco)</t>
  </si>
  <si>
    <t>Carirriñe</t>
  </si>
  <si>
    <t>Cardenal Samoré (Puyehue)</t>
  </si>
  <si>
    <t>Pérez Rosales (Peulla)</t>
  </si>
  <si>
    <t>Futaleufú</t>
  </si>
  <si>
    <t>Río Encuentro (Alto Palena)</t>
  </si>
  <si>
    <t>Coyhaique Alto</t>
  </si>
  <si>
    <t>Huemules</t>
  </si>
  <si>
    <t>Dorotea</t>
  </si>
  <si>
    <t>Integración Austral (Monte Aymond)</t>
  </si>
  <si>
    <t>San Sebastián</t>
  </si>
  <si>
    <t>Río Bellavista</t>
  </si>
  <si>
    <t>Río Don Guillermo</t>
  </si>
  <si>
    <t>Camiones</t>
  </si>
  <si>
    <t>Carga (T)</t>
  </si>
  <si>
    <t>Hito Cajón</t>
  </si>
  <si>
    <t>Región</t>
  </si>
  <si>
    <t>Arica y Parinacota</t>
  </si>
  <si>
    <t>Atacama</t>
  </si>
  <si>
    <t>Valparaíso</t>
  </si>
  <si>
    <t>El Maule</t>
  </si>
  <si>
    <t>Biobío</t>
  </si>
  <si>
    <t>Los Ríos</t>
  </si>
  <si>
    <t>La Araucanía</t>
  </si>
  <si>
    <t>Los Lagos</t>
  </si>
  <si>
    <t>Magallanes y de la Antártica Chilena</t>
  </si>
  <si>
    <t>Tarapacá</t>
  </si>
  <si>
    <t>Total Arica y Parinacota</t>
  </si>
  <si>
    <t>Total Tarapacá</t>
  </si>
  <si>
    <t>Total Atacama</t>
  </si>
  <si>
    <t>Total Valparaíso</t>
  </si>
  <si>
    <t>Total El Maule</t>
  </si>
  <si>
    <t>Total Biobío</t>
  </si>
  <si>
    <t>Total La Araucanía</t>
  </si>
  <si>
    <t>Total Los Ríos</t>
  </si>
  <si>
    <t>Total Los Lagos</t>
  </si>
  <si>
    <t>Total Magallanes y de la Antártica Chilena</t>
  </si>
  <si>
    <t>Arica y Parinocota</t>
  </si>
  <si>
    <t xml:space="preserve">La Araucanía </t>
  </si>
  <si>
    <t>El  Maule</t>
  </si>
  <si>
    <t>Total Salida de vehículos</t>
  </si>
  <si>
    <t>Total Ingreso de camiones y carga</t>
  </si>
  <si>
    <t>Total Salida de camiones y carga</t>
  </si>
  <si>
    <t>Cancosa</t>
  </si>
  <si>
    <t>Copahue</t>
  </si>
  <si>
    <r>
      <t xml:space="preserve">Automóviles </t>
    </r>
    <r>
      <rPr>
        <b/>
        <vertAlign val="superscript"/>
        <sz val="9"/>
        <rFont val="Calibri Light"/>
        <family val="2"/>
        <scheme val="major"/>
      </rPr>
      <t>(1)</t>
    </r>
  </si>
  <si>
    <r>
      <t xml:space="preserve">Buses </t>
    </r>
    <r>
      <rPr>
        <b/>
        <vertAlign val="superscript"/>
        <sz val="9"/>
        <rFont val="Calibri Light"/>
        <family val="2"/>
        <scheme val="major"/>
      </rPr>
      <t>(2)</t>
    </r>
  </si>
  <si>
    <r>
      <t xml:space="preserve">Automóviles </t>
    </r>
    <r>
      <rPr>
        <b/>
        <vertAlign val="superscript"/>
        <sz val="9"/>
        <rFont val="Calibri Light"/>
        <family val="2"/>
        <scheme val="major"/>
      </rPr>
      <t>(2)</t>
    </r>
  </si>
  <si>
    <r>
      <t xml:space="preserve">Buses </t>
    </r>
    <r>
      <rPr>
        <b/>
        <vertAlign val="superscript"/>
        <sz val="9"/>
        <rFont val="Calibri Light"/>
        <family val="2"/>
        <scheme val="major"/>
      </rPr>
      <t>(3)</t>
    </r>
  </si>
  <si>
    <r>
      <t>Río Manso (El León)</t>
    </r>
    <r>
      <rPr>
        <vertAlign val="superscript"/>
        <sz val="9"/>
        <rFont val="Calibri Light"/>
        <family val="2"/>
        <scheme val="major"/>
      </rPr>
      <t>(1)</t>
    </r>
  </si>
  <si>
    <r>
      <t>Ibáñez Pallavicini</t>
    </r>
    <r>
      <rPr>
        <vertAlign val="superscript"/>
        <sz val="9"/>
        <rFont val="Calibri Light"/>
        <family val="2"/>
        <scheme val="major"/>
      </rPr>
      <t>(1)</t>
    </r>
  </si>
  <si>
    <r>
      <t>Roballos (Backer)</t>
    </r>
    <r>
      <rPr>
        <vertAlign val="superscript"/>
        <sz val="9"/>
        <rFont val="Calibri Light"/>
        <family val="2"/>
        <scheme val="major"/>
      </rPr>
      <t>(1)</t>
    </r>
  </si>
  <si>
    <r>
      <t>Pampa Alta</t>
    </r>
    <r>
      <rPr>
        <vertAlign val="superscript"/>
        <sz val="9"/>
        <rFont val="Calibri Light"/>
        <family val="2"/>
        <scheme val="major"/>
      </rPr>
      <t>(1)</t>
    </r>
  </si>
  <si>
    <r>
      <t>Triana</t>
    </r>
    <r>
      <rPr>
        <vertAlign val="superscript"/>
        <sz val="9"/>
        <rFont val="Calibri Light"/>
        <family val="2"/>
        <scheme val="major"/>
      </rPr>
      <t>(1)</t>
    </r>
  </si>
  <si>
    <t>(Cantidad de vehículos)</t>
  </si>
  <si>
    <t>(Cantidad de camiones - Toneladas de carga)</t>
  </si>
  <si>
    <r>
      <t xml:space="preserve">(3) </t>
    </r>
    <r>
      <rPr>
        <sz val="7"/>
        <color theme="1"/>
        <rFont val="Calibri Light"/>
        <family val="2"/>
      </rPr>
      <t>Buses o vehículos de pasajeros.</t>
    </r>
  </si>
  <si>
    <r>
      <t>(2)</t>
    </r>
    <r>
      <rPr>
        <sz val="7"/>
        <color theme="1"/>
        <rFont val="Calibri Light"/>
        <family val="2"/>
      </rPr>
      <t xml:space="preserve"> La categoría de automóviles corresponde a aquellos vehículos particulares tales como autos, jeep y demás vehículos livianos para el transporte de personas.</t>
    </r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</si>
  <si>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Sistema de Vehículos, Servicio Nacional de Aduanas.</t>
    </r>
  </si>
  <si>
    <r>
      <t xml:space="preserve">(3) </t>
    </r>
    <r>
      <rPr>
        <sz val="7"/>
        <color theme="1"/>
        <rFont val="Calibri Light"/>
        <family val="2"/>
        <scheme val="major"/>
      </rPr>
      <t>Buses o vehículos de pasajeros.</t>
    </r>
  </si>
  <si>
    <r>
      <t>(2)</t>
    </r>
    <r>
      <rPr>
        <sz val="7"/>
        <color theme="1"/>
        <rFont val="Calibri Light"/>
        <family val="2"/>
        <scheme val="major"/>
      </rPr>
      <t xml:space="preserve"> La categoría de automóviles corresponde a aquellos vehículos particulares tales como autos, jeep y demás vehículos livianos para el transporte de personas.</t>
    </r>
  </si>
  <si>
    <r>
      <rPr>
        <b/>
        <sz val="7"/>
        <rFont val="Calibri Light"/>
        <family val="2"/>
        <scheme val="major"/>
      </rPr>
      <t>(T)</t>
    </r>
    <r>
      <rPr>
        <sz val="7"/>
        <rFont val="Calibri Light"/>
        <family val="2"/>
        <scheme val="major"/>
      </rPr>
      <t xml:space="preserve"> Toneladas.</t>
    </r>
  </si>
  <si>
    <t xml:space="preserve">Total Tráfico terrestre </t>
  </si>
  <si>
    <t>Total Tráfico terrestre</t>
  </si>
  <si>
    <t>Aysén del General C. Ibáñez del Campo</t>
  </si>
  <si>
    <r>
      <rPr>
        <b/>
        <sz val="7"/>
        <rFont val="Calibri Light"/>
        <family val="2"/>
        <scheme val="major"/>
      </rPr>
      <t>Fuente</t>
    </r>
    <r>
      <rPr>
        <sz val="7"/>
        <rFont val="Calibri Light"/>
        <family val="2"/>
        <scheme val="major"/>
      </rPr>
      <t>: Sistema de Registro de Operaciones de Transporte Terrestre (SIROTE) y Síntesis Mensual de Tráfico Terrestre, Servicio Nacional de Aduanas.</t>
    </r>
  </si>
  <si>
    <t>Total Aysén del General C. Ibáñez del Campo</t>
  </si>
  <si>
    <t>Vehículos 2022</t>
  </si>
  <si>
    <t>Agua Negra (Rivadavia)</t>
  </si>
  <si>
    <t>Cristo Redentor (Los Libertadores)</t>
  </si>
  <si>
    <t>Pichachén (Antuco)</t>
  </si>
  <si>
    <t>Río Jeinemeni (Chile Chico)</t>
  </si>
  <si>
    <r>
      <t>Río Frías (Appeleg)</t>
    </r>
    <r>
      <rPr>
        <vertAlign val="superscript"/>
        <sz val="9"/>
        <rFont val="Calibri Light"/>
        <family val="2"/>
        <scheme val="major"/>
      </rPr>
      <t>(1)</t>
    </r>
  </si>
  <si>
    <r>
      <t>Las Pampas (Lago Verde)</t>
    </r>
    <r>
      <rPr>
        <vertAlign val="superscript"/>
        <sz val="9"/>
        <rFont val="Calibri Light"/>
        <family val="2"/>
        <scheme val="major"/>
      </rPr>
      <t>(1)</t>
    </r>
  </si>
  <si>
    <t>Laurita (Casas Viejas)</t>
  </si>
  <si>
    <t>La Araucania</t>
  </si>
  <si>
    <t>Hua hum (Panguipulli)</t>
  </si>
  <si>
    <t>Hua Hum (Panguipulli)</t>
  </si>
  <si>
    <t>Vehículos 2023</t>
  </si>
  <si>
    <t>Participación Vehículos 2023</t>
  </si>
  <si>
    <t>Variación Vehículos 2023/2022</t>
  </si>
  <si>
    <t>Variación Automóviles 2023/2022</t>
  </si>
  <si>
    <t>Variación Buses 2023/2022</t>
  </si>
  <si>
    <t>Variación Vehículos 2023 /2022</t>
  </si>
  <si>
    <t>Participación Camiones 2023</t>
  </si>
  <si>
    <t>Variación Camiones 2023/2022</t>
  </si>
  <si>
    <t>Participación Carga 2023</t>
  </si>
  <si>
    <t>Variación Carga 2023/2022</t>
  </si>
  <si>
    <t>Ibañez Palllavicini</t>
  </si>
  <si>
    <t>-</t>
  </si>
  <si>
    <t>Tráfico Terrestre Nacional de Vehículos por Región 2022-2023</t>
  </si>
  <si>
    <t xml:space="preserve">Ingreso y Salida </t>
  </si>
  <si>
    <r>
      <rPr>
        <b/>
        <vertAlign val="superscript"/>
        <sz val="7"/>
        <color theme="1"/>
        <rFont val="Calibri Light"/>
        <family val="2"/>
      </rPr>
      <t>(1)</t>
    </r>
    <r>
      <rPr>
        <sz val="7"/>
        <color theme="1"/>
        <rFont val="Calibri Light"/>
        <family val="2"/>
      </rPr>
      <t xml:space="preserve"> La categoría de automóviles corresponde a aquellos vehículos particulares tales como autos, jeep y demás vehículos livianos para el transporte de personas.</t>
    </r>
  </si>
  <si>
    <r>
      <rPr>
        <b/>
        <vertAlign val="superscript"/>
        <sz val="7"/>
        <color theme="1"/>
        <rFont val="Calibri Light"/>
        <family val="2"/>
      </rPr>
      <t>(2)</t>
    </r>
    <r>
      <rPr>
        <b/>
        <sz val="7"/>
        <color theme="1"/>
        <rFont val="Calibri Light"/>
        <family val="2"/>
      </rPr>
      <t xml:space="preserve"> </t>
    </r>
    <r>
      <rPr>
        <sz val="7"/>
        <color theme="1"/>
        <rFont val="Calibri Light"/>
        <family val="2"/>
      </rPr>
      <t>Buses o vehículos de pasajeros.</t>
    </r>
  </si>
  <si>
    <t>Ingreso de Vehículos por Región y Avanzada fronteriza 2022-2023</t>
  </si>
  <si>
    <t>Total Ingreso de Vehículos</t>
  </si>
  <si>
    <r>
      <rPr>
        <b/>
        <sz val="7"/>
        <rFont val="Calibri Light"/>
        <family val="2"/>
        <scheme val="major"/>
      </rPr>
      <t xml:space="preserve">(1) </t>
    </r>
    <r>
      <rPr>
        <sz val="7"/>
        <rFont val="Calibri Light"/>
        <family val="2"/>
        <scheme val="major"/>
      </rPr>
      <t>Paso controlado por Carabineros de Chile.</t>
    </r>
  </si>
  <si>
    <t>Salida de Vehículos por Región y Avanzada fronteriza 2022-2023</t>
  </si>
  <si>
    <t>Tráfico Terrestre Nacional de Camiones y Carga por Región 2022-2023</t>
  </si>
  <si>
    <t>Ingreso de Camiones y Carga por Región y Avanzada fronteriza 2022-2023</t>
  </si>
  <si>
    <r>
      <rPr>
        <b/>
        <vertAlign val="superscript"/>
        <sz val="7"/>
        <rFont val="Calibri Light"/>
        <family val="2"/>
        <scheme val="major"/>
      </rPr>
      <t>(1)</t>
    </r>
    <r>
      <rPr>
        <b/>
        <sz val="7"/>
        <rFont val="Calibri Light"/>
        <family val="2"/>
        <scheme val="major"/>
      </rPr>
      <t xml:space="preserve"> </t>
    </r>
    <r>
      <rPr>
        <sz val="7"/>
        <rFont val="Calibri Light"/>
        <family val="2"/>
        <scheme val="major"/>
      </rPr>
      <t>Paso controlado por Carabineros de Chile.</t>
    </r>
  </si>
  <si>
    <t>Salida de Camiones y Carga por Región y Avanzada fronteriza 2022-2023</t>
  </si>
  <si>
    <r>
      <rPr>
        <b/>
        <sz val="7"/>
        <rFont val="Calibri Light"/>
        <family val="2"/>
        <scheme val="major"/>
      </rPr>
      <t>Nota:</t>
    </r>
    <r>
      <rPr>
        <sz val="7"/>
        <rFont val="Calibri Light"/>
        <family val="2"/>
        <scheme val="major"/>
      </rPr>
      <t xml:space="preserve"> Los datos de carga (T) son presentados sin decimales, no obstante, para la suma del total nacional han sido considerados.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</si>
</sst>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%"/>
    <numFmt numFmtId="166" formatCode="_-* #,##0_-;\-* #,##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 Light"/>
      <family val="2"/>
    </font>
    <font>
      <sz val="10"/>
      <name val="Arial"/>
      <family val="2"/>
    </font>
    <font>
      <b/>
      <sz val="11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name val="Calibri Light"/>
      <family val="2"/>
      <scheme val="major"/>
    </font>
    <font>
      <b/>
      <sz val="8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8"/>
      <name val="Calibri Light"/>
      <family val="2"/>
      <scheme val="major"/>
    </font>
    <font>
      <sz val="10"/>
      <name val="Calibri Light"/>
      <family val="2"/>
      <scheme val="major"/>
    </font>
    <font>
      <b/>
      <sz val="7"/>
      <color theme="1"/>
      <name val="Calibri Light"/>
      <family val="2"/>
    </font>
    <font>
      <sz val="7"/>
      <color theme="1"/>
      <name val="Calibri Light"/>
      <family val="2"/>
    </font>
    <font>
      <b/>
      <sz val="7"/>
      <color theme="1"/>
      <name val="Calibri Light"/>
      <family val="2"/>
      <scheme val="major"/>
    </font>
    <font>
      <sz val="7"/>
      <color theme="1"/>
      <name val="Calibri Light"/>
      <family val="2"/>
      <scheme val="major"/>
    </font>
    <font>
      <sz val="11"/>
      <name val="Calibri Light"/>
      <family val="2"/>
      <scheme val="major"/>
    </font>
    <font>
      <b/>
      <sz val="9"/>
      <name val="Calibri Light"/>
      <family val="2"/>
      <scheme val="major"/>
    </font>
    <font>
      <b/>
      <vertAlign val="superscript"/>
      <sz val="9"/>
      <name val="Calibri Light"/>
      <family val="2"/>
      <scheme val="major"/>
    </font>
    <font>
      <sz val="9"/>
      <name val="Calibri Light"/>
      <family val="2"/>
      <scheme val="major"/>
    </font>
    <font>
      <sz val="9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vertAlign val="superscript"/>
      <sz val="9"/>
      <name val="Calibri Light"/>
      <family val="2"/>
      <scheme val="major"/>
    </font>
    <font>
      <sz val="9"/>
      <color theme="1"/>
      <name val="Calibri"/>
      <family val="2"/>
      <scheme val="minor"/>
    </font>
    <font>
      <b/>
      <vertAlign val="superscript"/>
      <sz val="7"/>
      <color theme="1"/>
      <name val="Calibri Light"/>
      <family val="2"/>
    </font>
    <font>
      <b/>
      <vertAlign val="superscript"/>
      <sz val="7"/>
      <name val="Calibri Light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4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2">
    <xf numFmtId="0" fontId="0" fillId="0" borderId="0" xfId="0"/>
    <xf numFmtId="0" fontId="9" fillId="2" borderId="0" xfId="0" applyFont="1" applyFill="1"/>
    <xf numFmtId="166" fontId="9" fillId="2" borderId="0" xfId="6" applyNumberFormat="1" applyFont="1" applyFill="1"/>
    <xf numFmtId="0" fontId="5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10" fillId="2" borderId="0" xfId="0" applyFont="1" applyFill="1"/>
    <xf numFmtId="3" fontId="10" fillId="2" borderId="0" xfId="0" applyNumberFormat="1" applyFont="1" applyFill="1"/>
    <xf numFmtId="0" fontId="5" fillId="2" borderId="0" xfId="0" applyFont="1" applyFill="1"/>
    <xf numFmtId="0" fontId="8" fillId="2" borderId="0" xfId="0" applyFont="1" applyFill="1"/>
    <xf numFmtId="0" fontId="10" fillId="2" borderId="0" xfId="4" applyFont="1" applyFill="1"/>
    <xf numFmtId="3" fontId="10" fillId="2" borderId="0" xfId="4" applyNumberFormat="1" applyFont="1" applyFill="1"/>
    <xf numFmtId="0" fontId="10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6" fillId="2" borderId="0" xfId="0" applyFont="1" applyFill="1"/>
    <xf numFmtId="0" fontId="10" fillId="2" borderId="0" xfId="0" applyFont="1" applyFill="1" applyAlignment="1">
      <alignment horizontal="left" vertical="center"/>
    </xf>
    <xf numFmtId="3" fontId="19" fillId="2" borderId="1" xfId="2" applyNumberFormat="1" applyFont="1" applyFill="1" applyBorder="1" applyAlignment="1">
      <alignment horizontal="right" vertical="center"/>
    </xf>
    <xf numFmtId="3" fontId="19" fillId="5" borderId="1" xfId="2" applyNumberFormat="1" applyFont="1" applyFill="1" applyBorder="1" applyAlignment="1">
      <alignment horizontal="right" vertical="center"/>
    </xf>
    <xf numFmtId="165" fontId="19" fillId="2" borderId="1" xfId="2" applyNumberFormat="1" applyFont="1" applyFill="1" applyBorder="1" applyAlignment="1">
      <alignment horizontal="right" vertical="center"/>
    </xf>
    <xf numFmtId="165" fontId="19" fillId="2" borderId="1" xfId="1" applyNumberFormat="1" applyFont="1" applyFill="1" applyBorder="1" applyAlignment="1">
      <alignment horizontal="right" vertical="center"/>
    </xf>
    <xf numFmtId="3" fontId="17" fillId="4" borderId="1" xfId="2" applyNumberFormat="1" applyFont="1" applyFill="1" applyBorder="1" applyAlignment="1">
      <alignment horizontal="right" vertical="center"/>
    </xf>
    <xf numFmtId="165" fontId="17" fillId="4" borderId="1" xfId="2" applyNumberFormat="1" applyFont="1" applyFill="1" applyBorder="1" applyAlignment="1">
      <alignment horizontal="right" vertical="center"/>
    </xf>
    <xf numFmtId="0" fontId="19" fillId="2" borderId="1" xfId="2" applyFont="1" applyFill="1" applyBorder="1" applyAlignment="1">
      <alignment vertical="center"/>
    </xf>
    <xf numFmtId="3" fontId="17" fillId="3" borderId="1" xfId="2" applyNumberFormat="1" applyFont="1" applyFill="1" applyBorder="1" applyAlignment="1">
      <alignment horizontal="right" vertical="center"/>
    </xf>
    <xf numFmtId="165" fontId="17" fillId="3" borderId="1" xfId="2" applyNumberFormat="1" applyFont="1" applyFill="1" applyBorder="1" applyAlignment="1">
      <alignment horizontal="right" vertical="center"/>
    </xf>
    <xf numFmtId="0" fontId="17" fillId="2" borderId="13" xfId="2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vertical="center" wrapText="1"/>
    </xf>
    <xf numFmtId="0" fontId="19" fillId="2" borderId="7" xfId="2" applyFont="1" applyFill="1" applyBorder="1" applyAlignment="1">
      <alignment horizontal="center" vertical="center"/>
    </xf>
    <xf numFmtId="0" fontId="11" fillId="2" borderId="0" xfId="0" applyFont="1" applyFill="1"/>
    <xf numFmtId="0" fontId="16" fillId="2" borderId="0" xfId="0" applyFont="1" applyFill="1" applyAlignment="1">
      <alignment horizontal="left"/>
    </xf>
    <xf numFmtId="3" fontId="19" fillId="2" borderId="1" xfId="2" applyNumberFormat="1" applyFont="1" applyFill="1" applyBorder="1" applyAlignment="1">
      <alignment horizontal="right" vertical="center" wrapText="1"/>
    </xf>
    <xf numFmtId="165" fontId="19" fillId="2" borderId="1" xfId="2" applyNumberFormat="1" applyFont="1" applyFill="1" applyBorder="1" applyAlignment="1">
      <alignment horizontal="right" vertical="center" wrapText="1"/>
    </xf>
    <xf numFmtId="0" fontId="17" fillId="4" borderId="1" xfId="2" applyFont="1" applyFill="1" applyBorder="1" applyAlignment="1">
      <alignment vertical="center" wrapText="1"/>
    </xf>
    <xf numFmtId="3" fontId="17" fillId="4" borderId="1" xfId="2" applyNumberFormat="1" applyFont="1" applyFill="1" applyBorder="1" applyAlignment="1">
      <alignment horizontal="right" vertical="center" wrapText="1"/>
    </xf>
    <xf numFmtId="165" fontId="17" fillId="4" borderId="1" xfId="2" applyNumberFormat="1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left" vertical="center"/>
    </xf>
    <xf numFmtId="165" fontId="19" fillId="2" borderId="1" xfId="1" applyNumberFormat="1" applyFont="1" applyFill="1" applyBorder="1" applyAlignment="1">
      <alignment horizontal="right" vertical="center" wrapText="1"/>
    </xf>
    <xf numFmtId="165" fontId="17" fillId="3" borderId="1" xfId="2" applyNumberFormat="1" applyFont="1" applyFill="1" applyBorder="1" applyAlignment="1">
      <alignment horizontal="right" vertical="center" wrapText="1"/>
    </xf>
    <xf numFmtId="0" fontId="19" fillId="2" borderId="1" xfId="2" applyFont="1" applyFill="1" applyBorder="1" applyAlignment="1">
      <alignment horizontal="left" vertical="center" wrapText="1"/>
    </xf>
    <xf numFmtId="0" fontId="19" fillId="2" borderId="5" xfId="2" applyFont="1" applyFill="1" applyBorder="1" applyAlignment="1">
      <alignment horizontal="left" vertical="center"/>
    </xf>
    <xf numFmtId="0" fontId="19" fillId="2" borderId="7" xfId="2" applyFont="1" applyFill="1" applyBorder="1" applyAlignment="1">
      <alignment vertical="center"/>
    </xf>
    <xf numFmtId="0" fontId="19" fillId="2" borderId="1" xfId="2" applyFont="1" applyFill="1" applyBorder="1" applyAlignment="1">
      <alignment horizontal="left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/>
    </xf>
    <xf numFmtId="0" fontId="17" fillId="2" borderId="5" xfId="2" applyFont="1" applyFill="1" applyBorder="1" applyAlignment="1">
      <alignment horizontal="center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left" vertical="center"/>
    </xf>
    <xf numFmtId="165" fontId="19" fillId="2" borderId="1" xfId="1" applyNumberFormat="1" applyFont="1" applyFill="1" applyBorder="1" applyAlignment="1">
      <alignment horizontal="right"/>
    </xf>
    <xf numFmtId="165" fontId="9" fillId="2" borderId="0" xfId="1" applyNumberFormat="1" applyFont="1" applyFill="1"/>
    <xf numFmtId="165" fontId="10" fillId="2" borderId="0" xfId="1" applyNumberFormat="1" applyFont="1" applyFill="1"/>
    <xf numFmtId="3" fontId="9" fillId="2" borderId="0" xfId="0" applyNumberFormat="1" applyFont="1" applyFill="1"/>
    <xf numFmtId="41" fontId="10" fillId="2" borderId="0" xfId="7" applyFont="1" applyFill="1"/>
    <xf numFmtId="0" fontId="12" fillId="2" borderId="0" xfId="0" applyFont="1" applyFill="1" applyAlignment="1">
      <alignment horizontal="left"/>
    </xf>
    <xf numFmtId="0" fontId="17" fillId="3" borderId="5" xfId="2" applyFont="1" applyFill="1" applyBorder="1" applyAlignment="1">
      <alignment horizontal="center" vertical="center" wrapText="1"/>
    </xf>
    <xf numFmtId="0" fontId="17" fillId="3" borderId="7" xfId="2" applyFont="1" applyFill="1" applyBorder="1" applyAlignment="1">
      <alignment horizontal="center" vertical="center" wrapText="1"/>
    </xf>
    <xf numFmtId="0" fontId="17" fillId="4" borderId="11" xfId="2" applyFont="1" applyFill="1" applyBorder="1" applyAlignment="1">
      <alignment horizontal="center" vertical="center"/>
    </xf>
    <xf numFmtId="0" fontId="17" fillId="4" borderId="9" xfId="2" applyFont="1" applyFill="1" applyBorder="1" applyAlignment="1">
      <alignment horizontal="center" vertical="center"/>
    </xf>
    <xf numFmtId="0" fontId="17" fillId="4" borderId="12" xfId="2" applyFont="1" applyFill="1" applyBorder="1" applyAlignment="1">
      <alignment horizontal="center" vertical="center"/>
    </xf>
    <xf numFmtId="0" fontId="17" fillId="4" borderId="10" xfId="2" applyFont="1" applyFill="1" applyBorder="1" applyAlignment="1">
      <alignment horizontal="center" vertical="center"/>
    </xf>
    <xf numFmtId="0" fontId="17" fillId="4" borderId="13" xfId="2" applyFont="1" applyFill="1" applyBorder="1" applyAlignment="1">
      <alignment horizontal="center" vertical="center"/>
    </xf>
    <xf numFmtId="0" fontId="17" fillId="4" borderId="14" xfId="2" applyFont="1" applyFill="1" applyBorder="1" applyAlignment="1">
      <alignment horizontal="center" vertical="center"/>
    </xf>
    <xf numFmtId="165" fontId="17" fillId="4" borderId="5" xfId="2" applyNumberFormat="1" applyFont="1" applyFill="1" applyBorder="1" applyAlignment="1">
      <alignment horizontal="center" vertical="center" wrapText="1"/>
    </xf>
    <xf numFmtId="165" fontId="17" fillId="4" borderId="6" xfId="2" applyNumberFormat="1" applyFont="1" applyFill="1" applyBorder="1" applyAlignment="1">
      <alignment horizontal="center" vertical="center" wrapText="1"/>
    </xf>
    <xf numFmtId="165" fontId="17" fillId="4" borderId="7" xfId="2" applyNumberFormat="1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left" vertical="center"/>
    </xf>
    <xf numFmtId="0" fontId="19" fillId="2" borderId="4" xfId="2" applyFont="1" applyFill="1" applyBorder="1" applyAlignment="1">
      <alignment horizontal="left" vertical="center"/>
    </xf>
    <xf numFmtId="0" fontId="7" fillId="2" borderId="0" xfId="3" applyFont="1" applyFill="1" applyAlignment="1">
      <alignment horizontal="left" vertical="center" wrapText="1"/>
    </xf>
    <xf numFmtId="0" fontId="5" fillId="2" borderId="0" xfId="0" applyFont="1" applyFill="1" applyAlignment="1">
      <alignment horizontal="left"/>
    </xf>
    <xf numFmtId="0" fontId="17" fillId="4" borderId="2" xfId="2" applyFont="1" applyFill="1" applyBorder="1" applyAlignment="1">
      <alignment horizontal="center" vertical="center"/>
    </xf>
    <xf numFmtId="0" fontId="17" fillId="4" borderId="3" xfId="2" applyFont="1" applyFill="1" applyBorder="1" applyAlignment="1">
      <alignment horizontal="center" vertical="center"/>
    </xf>
    <xf numFmtId="0" fontId="17" fillId="4" borderId="4" xfId="2" applyFont="1" applyFill="1" applyBorder="1" applyAlignment="1">
      <alignment horizontal="center" vertical="center"/>
    </xf>
    <xf numFmtId="0" fontId="7" fillId="2" borderId="8" xfId="2" applyFont="1" applyFill="1" applyBorder="1" applyAlignment="1">
      <alignment horizontal="left" vertical="center"/>
    </xf>
    <xf numFmtId="0" fontId="17" fillId="4" borderId="2" xfId="2" applyFont="1" applyFill="1" applyBorder="1" applyAlignment="1">
      <alignment horizontal="left" vertical="center"/>
    </xf>
    <xf numFmtId="0" fontId="17" fillId="4" borderId="4" xfId="2" applyFont="1" applyFill="1" applyBorder="1" applyAlignment="1">
      <alignment horizontal="left" vertical="center"/>
    </xf>
    <xf numFmtId="0" fontId="17" fillId="4" borderId="5" xfId="2" applyFont="1" applyFill="1" applyBorder="1" applyAlignment="1">
      <alignment horizontal="center" vertical="center"/>
    </xf>
    <xf numFmtId="0" fontId="17" fillId="4" borderId="6" xfId="2" applyFont="1" applyFill="1" applyBorder="1" applyAlignment="1">
      <alignment horizontal="center" vertical="center"/>
    </xf>
    <xf numFmtId="0" fontId="17" fillId="4" borderId="7" xfId="2" applyFont="1" applyFill="1" applyBorder="1" applyAlignment="1">
      <alignment horizontal="center" vertical="center"/>
    </xf>
    <xf numFmtId="0" fontId="17" fillId="3" borderId="1" xfId="2" applyFont="1" applyFill="1" applyBorder="1" applyAlignment="1">
      <alignment horizontal="center" vertical="center" wrapText="1"/>
    </xf>
    <xf numFmtId="0" fontId="17" fillId="3" borderId="5" xfId="2" applyFont="1" applyFill="1" applyBorder="1" applyAlignment="1">
      <alignment horizontal="center" vertical="center"/>
    </xf>
    <xf numFmtId="0" fontId="17" fillId="3" borderId="7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left" vertical="center"/>
    </xf>
    <xf numFmtId="0" fontId="17" fillId="2" borderId="5" xfId="2" applyFont="1" applyFill="1" applyBorder="1" applyAlignment="1">
      <alignment horizontal="center" vertical="center"/>
    </xf>
    <xf numFmtId="0" fontId="17" fillId="2" borderId="7" xfId="2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/>
    </xf>
    <xf numFmtId="0" fontId="21" fillId="2" borderId="7" xfId="0" applyFont="1" applyFill="1" applyBorder="1" applyAlignment="1">
      <alignment horizontal="center" vertical="center"/>
    </xf>
    <xf numFmtId="0" fontId="17" fillId="3" borderId="2" xfId="2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0" fontId="21" fillId="2" borderId="6" xfId="0" applyFont="1" applyFill="1" applyBorder="1" applyAlignment="1">
      <alignment horizontal="center" vertical="center"/>
    </xf>
    <xf numFmtId="0" fontId="17" fillId="2" borderId="6" xfId="2" applyFont="1" applyFill="1" applyBorder="1" applyAlignment="1">
      <alignment horizontal="center" vertical="center"/>
    </xf>
    <xf numFmtId="0" fontId="21" fillId="2" borderId="6" xfId="0" applyFont="1" applyFill="1" applyBorder="1" applyAlignment="1">
      <alignment vertical="center"/>
    </xf>
    <xf numFmtId="0" fontId="21" fillId="2" borderId="7" xfId="0" applyFont="1" applyFill="1" applyBorder="1" applyAlignment="1">
      <alignment vertical="center"/>
    </xf>
    <xf numFmtId="0" fontId="7" fillId="2" borderId="0" xfId="3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7" fillId="4" borderId="1" xfId="2" applyFont="1" applyFill="1" applyBorder="1" applyAlignment="1">
      <alignment horizontal="left" vertical="center"/>
    </xf>
    <xf numFmtId="0" fontId="17" fillId="2" borderId="5" xfId="2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vertical="center" wrapText="1"/>
    </xf>
    <xf numFmtId="0" fontId="21" fillId="2" borderId="7" xfId="0" applyFont="1" applyFill="1" applyBorder="1" applyAlignment="1">
      <alignment vertical="center" wrapText="1"/>
    </xf>
    <xf numFmtId="0" fontId="14" fillId="2" borderId="0" xfId="0" applyFont="1" applyFill="1" applyAlignment="1">
      <alignment horizontal="left" vertical="center"/>
    </xf>
    <xf numFmtId="0" fontId="7" fillId="2" borderId="0" xfId="4" applyFont="1" applyFill="1" applyAlignment="1">
      <alignment horizontal="left"/>
    </xf>
    <xf numFmtId="165" fontId="17" fillId="4" borderId="1" xfId="2" applyNumberFormat="1" applyFont="1" applyFill="1" applyBorder="1" applyAlignment="1">
      <alignment horizontal="center" vertical="center" wrapText="1"/>
    </xf>
    <xf numFmtId="3" fontId="17" fillId="3" borderId="1" xfId="2" applyNumberFormat="1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left" vertical="center" wrapText="1"/>
    </xf>
    <xf numFmtId="0" fontId="17" fillId="2" borderId="7" xfId="2" applyFont="1" applyFill="1" applyBorder="1" applyAlignment="1">
      <alignment horizontal="center" vertical="center" wrapText="1"/>
    </xf>
    <xf numFmtId="0" fontId="17" fillId="2" borderId="6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left" vertical="center" wrapText="1"/>
    </xf>
    <xf numFmtId="0" fontId="17" fillId="3" borderId="4" xfId="2" applyFont="1" applyFill="1" applyBorder="1" applyAlignment="1">
      <alignment horizontal="left" vertical="center" wrapText="1"/>
    </xf>
    <xf numFmtId="0" fontId="17" fillId="2" borderId="11" xfId="2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left" vertical="center"/>
    </xf>
    <xf numFmtId="0" fontId="8" fillId="2" borderId="5" xfId="2" applyFont="1" applyFill="1" applyBorder="1" applyAlignment="1">
      <alignment horizontal="center" vertical="center" wrapText="1"/>
    </xf>
    <xf numFmtId="0" fontId="8" fillId="2" borderId="6" xfId="2" applyFont="1" applyFill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17" fillId="4" borderId="1" xfId="2" applyFont="1" applyFill="1" applyBorder="1" applyAlignment="1">
      <alignment horizontal="left" vertical="center" wrapText="1"/>
    </xf>
    <xf numFmtId="0" fontId="17" fillId="4" borderId="1" xfId="2" applyFont="1" applyFill="1" applyBorder="1" applyAlignment="1">
      <alignment horizontal="center" vertical="center"/>
    </xf>
    <xf numFmtId="3" fontId="17" fillId="3" borderId="1" xfId="2" applyNumberFormat="1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17" fillId="3" borderId="4" xfId="2" applyFont="1" applyFill="1" applyBorder="1" applyAlignment="1">
      <alignment horizontal="left" vertical="center"/>
    </xf>
  </cellXfs>
  <cellStyles count="8">
    <cellStyle name="Millares" xfId="6" builtinId="3"/>
    <cellStyle name="Millares [0]" xfId="7" builtinId="6"/>
    <cellStyle name="Normal" xfId="0" builtinId="0"/>
    <cellStyle name="Normal 2" xfId="4" xr:uid="{00000000-0005-0000-0000-000002000000}"/>
    <cellStyle name="Normal 2 2" xfId="2" xr:uid="{00000000-0005-0000-0000-000003000000}"/>
    <cellStyle name="Normal 2 3" xfId="5" xr:uid="{00000000-0005-0000-0000-000004000000}"/>
    <cellStyle name="Normal 6" xfId="3" xr:uid="{00000000-0005-0000-0000-000005000000}"/>
    <cellStyle name="Porcentaje" xfId="1" builtinId="5"/>
  </cellStyles>
  <dxfs count="0"/>
  <tableStyles count="0" defaultTableStyle="TableStyleMedium2" defaultPivotStyle="PivotStyleLight16"/>
  <colors>
    <mruColors>
      <color rgb="FF82B8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diaz\Documents\ESCRITORIO\SUPER%20LUNES\Anual\SQL%20ANUAL%20PG\union_2223.xlsx" TargetMode="External"/><Relationship Id="rId1" Type="http://schemas.openxmlformats.org/officeDocument/2006/relationships/externalLinkPath" Target="file:///C:\Users\pdiaz\Documents\ESCRITORIO\SUPER%20LUNES\Anual\SQL%20ANUAL%20PG\union_22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ga (3)"/>
      <sheetName val="carga (2)"/>
      <sheetName val="carga"/>
      <sheetName val="camion (2)"/>
      <sheetName val="camion"/>
      <sheetName val="veh pas"/>
      <sheetName val="vehparti"/>
      <sheetName val="td_new"/>
      <sheetName val="pagweb-carga (2)"/>
      <sheetName val="pagweb-carga"/>
      <sheetName val="pagweb-camion (2)"/>
      <sheetName val="pagweb-camion"/>
      <sheetName val="pagweb-vehpas"/>
      <sheetName val="pagweb-vehpart"/>
      <sheetName val="tabla 1 (2)"/>
      <sheetName val="tabla 1_anuario"/>
      <sheetName val="t2_anuario_ingreso"/>
      <sheetName val="t3_anuario_salida"/>
      <sheetName val="tabla 1_anuario (2)"/>
      <sheetName val="t4_anuario_ingreso"/>
      <sheetName val="t5_anuario_salida"/>
      <sheetName val="Exportar Hoja de Trabajo"/>
      <sheetName val="SQ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8">
          <cell r="A8">
            <v>15</v>
          </cell>
        </row>
      </sheetData>
      <sheetData sheetId="17">
        <row r="9">
          <cell r="A9" t="str">
            <v>Arica y Parinacota</v>
          </cell>
        </row>
      </sheetData>
      <sheetData sheetId="18"/>
      <sheetData sheetId="19">
        <row r="9">
          <cell r="A9" t="str">
            <v>Arica y Parinacota</v>
          </cell>
        </row>
      </sheetData>
      <sheetData sheetId="20">
        <row r="10">
          <cell r="A10" t="str">
            <v>CHUNGARÁ</v>
          </cell>
          <cell r="B10">
            <v>76960</v>
          </cell>
          <cell r="C10">
            <v>1204319582.2300003</v>
          </cell>
          <cell r="D10">
            <v>89080</v>
          </cell>
          <cell r="E10">
            <v>1359854090.2100003</v>
          </cell>
        </row>
        <row r="11">
          <cell r="A11" t="str">
            <v>CONCORDIA (CHACALLUTA)</v>
          </cell>
          <cell r="B11">
            <v>42950</v>
          </cell>
          <cell r="C11">
            <v>402004007.76999998</v>
          </cell>
          <cell r="D11">
            <v>39696</v>
          </cell>
          <cell r="E11">
            <v>344346269.06999987</v>
          </cell>
        </row>
        <row r="12">
          <cell r="A12" t="str">
            <v>VISVIRI</v>
          </cell>
          <cell r="B12">
            <v>5</v>
          </cell>
          <cell r="C12">
            <v>111000</v>
          </cell>
          <cell r="D12">
            <v>109</v>
          </cell>
          <cell r="E12">
            <v>1677052</v>
          </cell>
        </row>
        <row r="13">
          <cell r="A13">
            <v>1</v>
          </cell>
          <cell r="B13">
            <v>50683</v>
          </cell>
          <cell r="C13">
            <v>949101540.17999983</v>
          </cell>
          <cell r="D13">
            <v>60718</v>
          </cell>
          <cell r="E13">
            <v>1129366780.1099997</v>
          </cell>
        </row>
        <row r="14">
          <cell r="A14" t="str">
            <v>Tarapacá</v>
          </cell>
          <cell r="B14">
            <v>50683</v>
          </cell>
          <cell r="C14">
            <v>949101540.17999983</v>
          </cell>
          <cell r="D14">
            <v>60718</v>
          </cell>
          <cell r="E14">
            <v>1129366780.1099997</v>
          </cell>
        </row>
        <row r="15">
          <cell r="A15" t="str">
            <v>CANCOSA</v>
          </cell>
          <cell r="B15">
            <v>1</v>
          </cell>
          <cell r="C15">
            <v>0</v>
          </cell>
          <cell r="D15">
            <v>1</v>
          </cell>
          <cell r="E15">
            <v>0</v>
          </cell>
        </row>
        <row r="16">
          <cell r="A16" t="str">
            <v>COLCHANE</v>
          </cell>
          <cell r="B16">
            <v>50682</v>
          </cell>
          <cell r="C16">
            <v>949101540.17999983</v>
          </cell>
          <cell r="D16">
            <v>60717</v>
          </cell>
          <cell r="E16">
            <v>1129366780.1099997</v>
          </cell>
        </row>
        <row r="17">
          <cell r="A17">
            <v>2</v>
          </cell>
          <cell r="B17">
            <v>29175</v>
          </cell>
          <cell r="C17">
            <v>312186546.99999988</v>
          </cell>
          <cell r="D17">
            <v>33835</v>
          </cell>
          <cell r="E17">
            <v>475819068.76999998</v>
          </cell>
        </row>
        <row r="18">
          <cell r="A18" t="str">
            <v>Antofagasta</v>
          </cell>
          <cell r="B18">
            <v>29175</v>
          </cell>
          <cell r="C18">
            <v>312186546.99999988</v>
          </cell>
          <cell r="D18">
            <v>33835</v>
          </cell>
          <cell r="E18">
            <v>475819068.76999998</v>
          </cell>
        </row>
        <row r="19">
          <cell r="A19" t="str">
            <v>HITO CAJÓN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</row>
        <row r="20">
          <cell r="A20" t="str">
            <v>JAMA</v>
          </cell>
          <cell r="B20">
            <v>14233</v>
          </cell>
          <cell r="C20">
            <v>143985321.75999993</v>
          </cell>
          <cell r="D20">
            <v>15828</v>
          </cell>
          <cell r="E20">
            <v>202691560.44</v>
          </cell>
        </row>
        <row r="21">
          <cell r="A21" t="str">
            <v>OLLAGÜE</v>
          </cell>
          <cell r="B21">
            <v>13991</v>
          </cell>
          <cell r="C21">
            <v>155762456.44999999</v>
          </cell>
          <cell r="D21">
            <v>16011</v>
          </cell>
          <cell r="E21">
            <v>245100476.24000001</v>
          </cell>
        </row>
        <row r="22">
          <cell r="A22" t="str">
            <v>SAN PEDRO DE ATACAMA</v>
          </cell>
          <cell r="B22">
            <v>924</v>
          </cell>
          <cell r="C22">
            <v>12101551.950000001</v>
          </cell>
          <cell r="D22">
            <v>1987</v>
          </cell>
          <cell r="E22">
            <v>27868465.889999993</v>
          </cell>
        </row>
        <row r="23">
          <cell r="A23" t="str">
            <v>SICO</v>
          </cell>
          <cell r="B23">
            <v>27</v>
          </cell>
          <cell r="C23">
            <v>337216.83999999997</v>
          </cell>
          <cell r="D23">
            <v>9</v>
          </cell>
          <cell r="E23">
            <v>158566.20000000001</v>
          </cell>
        </row>
        <row r="24">
          <cell r="A24">
            <v>3</v>
          </cell>
          <cell r="B24">
            <v>139</v>
          </cell>
          <cell r="C24">
            <v>3187969</v>
          </cell>
          <cell r="D24">
            <v>338</v>
          </cell>
          <cell r="E24">
            <v>5386338.8600000003</v>
          </cell>
        </row>
        <row r="25">
          <cell r="A25" t="str">
            <v>Atacama</v>
          </cell>
          <cell r="B25">
            <v>139</v>
          </cell>
          <cell r="C25">
            <v>3187969</v>
          </cell>
          <cell r="D25">
            <v>338</v>
          </cell>
          <cell r="E25">
            <v>5386338.8600000003</v>
          </cell>
        </row>
        <row r="26">
          <cell r="A26" t="str">
            <v>SAN FRANCISCO</v>
          </cell>
          <cell r="B26">
            <v>139</v>
          </cell>
          <cell r="C26">
            <v>3187969</v>
          </cell>
          <cell r="D26">
            <v>338</v>
          </cell>
          <cell r="E26">
            <v>5386338.8600000003</v>
          </cell>
        </row>
        <row r="27">
          <cell r="A27" t="str">
            <v>PIRCAS NEGRAS</v>
          </cell>
          <cell r="B27">
            <v>0</v>
          </cell>
          <cell r="C27">
            <v>0</v>
          </cell>
          <cell r="D27"/>
          <cell r="E27"/>
        </row>
        <row r="28">
          <cell r="A28">
            <v>4</v>
          </cell>
          <cell r="B28">
            <v>1</v>
          </cell>
          <cell r="C28">
            <v>2500</v>
          </cell>
          <cell r="D28">
            <v>2</v>
          </cell>
          <cell r="E28">
            <v>50470</v>
          </cell>
        </row>
        <row r="29">
          <cell r="A29" t="str">
            <v>Coquimbo</v>
          </cell>
          <cell r="B29">
            <v>1</v>
          </cell>
          <cell r="C29">
            <v>2500</v>
          </cell>
          <cell r="D29">
            <v>2</v>
          </cell>
          <cell r="E29">
            <v>50470</v>
          </cell>
        </row>
        <row r="30">
          <cell r="A30" t="str">
            <v>AGUA NEGRA (Rivadavia)</v>
          </cell>
          <cell r="B30">
            <v>1</v>
          </cell>
          <cell r="C30">
            <v>2500</v>
          </cell>
          <cell r="D30">
            <v>2</v>
          </cell>
          <cell r="E30">
            <v>50470</v>
          </cell>
        </row>
        <row r="31">
          <cell r="A31">
            <v>5</v>
          </cell>
          <cell r="B31">
            <v>218506</v>
          </cell>
          <cell r="C31">
            <v>1284576460.5499997</v>
          </cell>
          <cell r="D31">
            <v>174022</v>
          </cell>
          <cell r="E31">
            <v>1149863712.5799999</v>
          </cell>
        </row>
        <row r="32">
          <cell r="A32" t="str">
            <v>Valparaíso</v>
          </cell>
          <cell r="B32">
            <v>218506</v>
          </cell>
          <cell r="C32">
            <v>1284576460.5499997</v>
          </cell>
          <cell r="D32">
            <v>174022</v>
          </cell>
          <cell r="E32">
            <v>1149863712.5799999</v>
          </cell>
        </row>
        <row r="33">
          <cell r="A33" t="str">
            <v>CRISTO REDENTOR (LOS LIBERTADORES)</v>
          </cell>
          <cell r="B33">
            <v>218506</v>
          </cell>
          <cell r="C33">
            <v>1284576460.5499997</v>
          </cell>
          <cell r="D33">
            <v>174022</v>
          </cell>
          <cell r="E33">
            <v>1149863712.5799999</v>
          </cell>
        </row>
        <row r="34">
          <cell r="A34">
            <v>7</v>
          </cell>
          <cell r="B34">
            <v>1364</v>
          </cell>
          <cell r="C34">
            <v>74270</v>
          </cell>
          <cell r="D34">
            <v>528</v>
          </cell>
          <cell r="E34">
            <v>22200</v>
          </cell>
        </row>
        <row r="35">
          <cell r="A35" t="str">
            <v>El Maule</v>
          </cell>
          <cell r="B35">
            <v>1364</v>
          </cell>
          <cell r="C35">
            <v>74270</v>
          </cell>
          <cell r="D35">
            <v>528</v>
          </cell>
          <cell r="E35">
            <v>22200</v>
          </cell>
        </row>
        <row r="36">
          <cell r="A36" t="str">
            <v>PEHUENCHE (El Maule)</v>
          </cell>
          <cell r="B36">
            <v>1364</v>
          </cell>
          <cell r="C36">
            <v>74270</v>
          </cell>
          <cell r="D36">
            <v>528</v>
          </cell>
          <cell r="E36">
            <v>22200</v>
          </cell>
        </row>
        <row r="37">
          <cell r="A37" t="str">
            <v>VERGARA (Los Queñes)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>
            <v>8</v>
          </cell>
          <cell r="B38">
            <v>1</v>
          </cell>
          <cell r="C38">
            <v>24036.32</v>
          </cell>
          <cell r="D38">
            <v>3</v>
          </cell>
          <cell r="E38">
            <v>0</v>
          </cell>
        </row>
        <row r="39">
          <cell r="A39" t="str">
            <v>Biobío</v>
          </cell>
          <cell r="B39">
            <v>1</v>
          </cell>
          <cell r="C39">
            <v>24036.32</v>
          </cell>
          <cell r="D39">
            <v>3</v>
          </cell>
          <cell r="E39">
            <v>0</v>
          </cell>
        </row>
        <row r="40">
          <cell r="A40" t="str">
            <v>COPAHUE</v>
          </cell>
          <cell r="B40"/>
          <cell r="C40"/>
          <cell r="D40">
            <v>3</v>
          </cell>
          <cell r="E40">
            <v>0</v>
          </cell>
        </row>
        <row r="41">
          <cell r="A41" t="str">
            <v>PICHACHÉN (Antuco)</v>
          </cell>
          <cell r="B41">
            <v>1</v>
          </cell>
          <cell r="C41">
            <v>24036.32</v>
          </cell>
          <cell r="D41">
            <v>0</v>
          </cell>
          <cell r="E41">
            <v>0</v>
          </cell>
        </row>
        <row r="42">
          <cell r="A42">
            <v>9</v>
          </cell>
          <cell r="B42">
            <v>18917</v>
          </cell>
          <cell r="C42">
            <v>113659764.91000001</v>
          </cell>
          <cell r="D42">
            <v>23321</v>
          </cell>
          <cell r="E42">
            <v>168198223.13999999</v>
          </cell>
        </row>
        <row r="43">
          <cell r="A43" t="str">
            <v>La Araucanía</v>
          </cell>
          <cell r="B43">
            <v>18917</v>
          </cell>
          <cell r="C43">
            <v>113659764.91000001</v>
          </cell>
          <cell r="D43">
            <v>23321</v>
          </cell>
          <cell r="E43">
            <v>168198223.13999999</v>
          </cell>
        </row>
        <row r="44">
          <cell r="A44" t="str">
            <v>ICALMA</v>
          </cell>
          <cell r="B44">
            <v>2</v>
          </cell>
          <cell r="C44">
            <v>23485.02</v>
          </cell>
          <cell r="D44">
            <v>2</v>
          </cell>
          <cell r="E44">
            <v>0</v>
          </cell>
        </row>
        <row r="45">
          <cell r="A45" t="str">
            <v>MAMUIL MALAL (Puesco)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</row>
        <row r="46">
          <cell r="A46" t="str">
            <v>PINO HACHADO (Liucura)</v>
          </cell>
          <cell r="B46">
            <v>18915</v>
          </cell>
          <cell r="C46">
            <v>113636279.89000002</v>
          </cell>
          <cell r="D46">
            <v>23319</v>
          </cell>
          <cell r="E46">
            <v>168198223.13999999</v>
          </cell>
        </row>
        <row r="47">
          <cell r="A47">
            <v>14</v>
          </cell>
          <cell r="B47">
            <v>0</v>
          </cell>
          <cell r="C47">
            <v>0</v>
          </cell>
          <cell r="D47">
            <v>2</v>
          </cell>
          <cell r="E47">
            <v>39054.22</v>
          </cell>
        </row>
        <row r="48">
          <cell r="A48" t="str">
            <v>Los Ríos</v>
          </cell>
          <cell r="B48">
            <v>0</v>
          </cell>
          <cell r="C48">
            <v>0</v>
          </cell>
          <cell r="D48">
            <v>2</v>
          </cell>
          <cell r="E48">
            <v>39054.22</v>
          </cell>
        </row>
        <row r="49">
          <cell r="A49" t="str">
            <v>CARIRRIÑE</v>
          </cell>
          <cell r="B49"/>
          <cell r="C49"/>
          <cell r="D49">
            <v>2</v>
          </cell>
          <cell r="E49">
            <v>39054.22</v>
          </cell>
        </row>
        <row r="50">
          <cell r="A50" t="str">
            <v>HUA HUM (Panguipulli)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</row>
        <row r="51">
          <cell r="A51">
            <v>10</v>
          </cell>
          <cell r="B51">
            <v>20407</v>
          </cell>
          <cell r="C51">
            <v>277211608.54000002</v>
          </cell>
          <cell r="D51">
            <v>20828</v>
          </cell>
          <cell r="E51">
            <v>271641757.16999996</v>
          </cell>
        </row>
        <row r="52">
          <cell r="A52" t="str">
            <v>Los Lagos</v>
          </cell>
          <cell r="B52">
            <v>20407</v>
          </cell>
          <cell r="C52">
            <v>277211608.54000002</v>
          </cell>
          <cell r="D52">
            <v>20828</v>
          </cell>
          <cell r="E52">
            <v>271641757.16999996</v>
          </cell>
        </row>
        <row r="53">
          <cell r="A53" t="str">
            <v>CARDENAL SAMORÉ (Puyehue)</v>
          </cell>
          <cell r="B53">
            <v>20404</v>
          </cell>
          <cell r="C53">
            <v>277186258.54000002</v>
          </cell>
          <cell r="D53">
            <v>20719</v>
          </cell>
          <cell r="E53">
            <v>271530727.16999996</v>
          </cell>
        </row>
        <row r="54">
          <cell r="A54" t="str">
            <v>FUTALEUFÚ</v>
          </cell>
          <cell r="B54">
            <v>1</v>
          </cell>
          <cell r="C54">
            <v>0</v>
          </cell>
          <cell r="D54">
            <v>107</v>
          </cell>
          <cell r="E54">
            <v>111030</v>
          </cell>
        </row>
        <row r="55">
          <cell r="A55" t="str">
            <v>PÉREZ ROSALES (Peulla)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</row>
        <row r="56">
          <cell r="A56" t="str">
            <v>RÍO ENCUENTRO (Alto Palena)</v>
          </cell>
          <cell r="B56">
            <v>0</v>
          </cell>
          <cell r="C56">
            <v>0</v>
          </cell>
          <cell r="D56">
            <v>1</v>
          </cell>
          <cell r="E56">
            <v>0</v>
          </cell>
        </row>
        <row r="57">
          <cell r="A57" t="str">
            <v>Río Manso (El León)(1)</v>
          </cell>
          <cell r="B57">
            <v>2</v>
          </cell>
          <cell r="C57">
            <v>25350</v>
          </cell>
          <cell r="D57">
            <v>1</v>
          </cell>
          <cell r="E57">
            <v>0</v>
          </cell>
        </row>
        <row r="58">
          <cell r="A58">
            <v>11</v>
          </cell>
          <cell r="B58">
            <v>7211</v>
          </cell>
          <cell r="C58">
            <v>38235134.629999995</v>
          </cell>
          <cell r="D58">
            <v>5642</v>
          </cell>
          <cell r="E58">
            <v>26109945.280000005</v>
          </cell>
        </row>
        <row r="59">
          <cell r="A59" t="str">
            <v>Aysén del General C. I. del Campo</v>
          </cell>
          <cell r="B59">
            <v>7211</v>
          </cell>
          <cell r="C59">
            <v>38235134.629999995</v>
          </cell>
          <cell r="D59">
            <v>5642</v>
          </cell>
          <cell r="E59">
            <v>26109945.280000005</v>
          </cell>
        </row>
        <row r="60">
          <cell r="A60" t="str">
            <v>COYHAIQUE ALTO</v>
          </cell>
          <cell r="B60"/>
          <cell r="C60"/>
          <cell r="D60">
            <v>119</v>
          </cell>
          <cell r="E60">
            <v>150009</v>
          </cell>
        </row>
        <row r="61">
          <cell r="A61" t="str">
            <v>HUEMULES</v>
          </cell>
          <cell r="B61">
            <v>6526</v>
          </cell>
          <cell r="C61">
            <v>35233547.719999999</v>
          </cell>
          <cell r="D61">
            <v>5148</v>
          </cell>
          <cell r="E61">
            <v>24745159.780000005</v>
          </cell>
        </row>
        <row r="62">
          <cell r="A62" t="str">
            <v>Ibáñez Pallavicini</v>
          </cell>
          <cell r="B62">
            <v>1</v>
          </cell>
          <cell r="C62">
            <v>0</v>
          </cell>
          <cell r="D62">
            <v>0</v>
          </cell>
          <cell r="E62">
            <v>0</v>
          </cell>
        </row>
        <row r="63">
          <cell r="A63" t="str">
            <v>Las Pampas (Lago Verde)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</row>
        <row r="64">
          <cell r="A64" t="str">
            <v>Pampa Alta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</row>
        <row r="65">
          <cell r="A65" t="str">
            <v>Río Frías (Appeleg)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</row>
        <row r="66">
          <cell r="A66" t="str">
            <v>RíO JEINEMENI (Chile Chico)</v>
          </cell>
          <cell r="B66">
            <v>684</v>
          </cell>
          <cell r="C66">
            <v>3001586.91</v>
          </cell>
          <cell r="D66">
            <v>375</v>
          </cell>
          <cell r="E66">
            <v>1214776.5</v>
          </cell>
        </row>
        <row r="67">
          <cell r="A67" t="str">
            <v>Roballos (Backer)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Triana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</row>
        <row r="69">
          <cell r="A69">
            <v>12</v>
          </cell>
          <cell r="B69">
            <v>6859</v>
          </cell>
          <cell r="C69">
            <v>64787631.740000002</v>
          </cell>
          <cell r="D69">
            <v>6713</v>
          </cell>
          <cell r="E69">
            <v>64073267.099999994</v>
          </cell>
        </row>
        <row r="70">
          <cell r="A70" t="str">
            <v>Magallanes y de la Antártica Chilena</v>
          </cell>
          <cell r="B70">
            <v>6859</v>
          </cell>
          <cell r="C70">
            <v>64787631.740000002</v>
          </cell>
          <cell r="D70">
            <v>6713</v>
          </cell>
          <cell r="E70">
            <v>64073267.099999994</v>
          </cell>
        </row>
        <row r="71">
          <cell r="A71" t="str">
            <v>DOROTEA</v>
          </cell>
          <cell r="B71">
            <v>75</v>
          </cell>
          <cell r="C71">
            <v>0</v>
          </cell>
          <cell r="D71">
            <v>10</v>
          </cell>
          <cell r="E71">
            <v>7800</v>
          </cell>
        </row>
        <row r="72">
          <cell r="A72" t="str">
            <v>INTEGRACIÓN AUSTRAL (MONTE AYMOND)</v>
          </cell>
          <cell r="B72">
            <v>5350</v>
          </cell>
          <cell r="C72">
            <v>63932844.789999999</v>
          </cell>
          <cell r="D72">
            <v>5415</v>
          </cell>
          <cell r="E72">
            <v>62384109.129999995</v>
          </cell>
        </row>
        <row r="73">
          <cell r="A73" t="str">
            <v>SAN SEBASTIÁN</v>
          </cell>
          <cell r="B73">
            <v>1433</v>
          </cell>
          <cell r="C73">
            <v>854786.95</v>
          </cell>
          <cell r="D73">
            <v>1279</v>
          </cell>
          <cell r="E73">
            <v>1681357.97</v>
          </cell>
        </row>
        <row r="74">
          <cell r="A74" t="str">
            <v>LAURITA (Casas Viejas)</v>
          </cell>
          <cell r="B74"/>
          <cell r="C74"/>
          <cell r="D74">
            <v>9</v>
          </cell>
          <cell r="E74">
            <v>0</v>
          </cell>
        </row>
        <row r="75">
          <cell r="A75" t="str">
            <v>RÍO DON GUILLERMO</v>
          </cell>
          <cell r="B75">
            <v>1</v>
          </cell>
          <cell r="C75">
            <v>0</v>
          </cell>
          <cell r="D75">
            <v>0</v>
          </cell>
          <cell r="E75">
            <v>0</v>
          </cell>
        </row>
        <row r="76">
          <cell r="A76" t="str">
            <v>RíO BELLAVISTA</v>
          </cell>
          <cell r="B76"/>
          <cell r="C76"/>
          <cell r="D76">
            <v>0</v>
          </cell>
          <cell r="E76">
            <v>0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261"/>
  <sheetViews>
    <sheetView zoomScaleNormal="100" workbookViewId="0">
      <selection activeCell="B2" sqref="B2:M25"/>
    </sheetView>
  </sheetViews>
  <sheetFormatPr baseColWidth="10" defaultColWidth="11.42578125" defaultRowHeight="11.25" x14ac:dyDescent="0.2"/>
  <cols>
    <col min="1" max="1" width="3.7109375" style="1" customWidth="1"/>
    <col min="2" max="2" width="7.140625" style="1" customWidth="1"/>
    <col min="3" max="3" width="21" style="1" customWidth="1"/>
    <col min="4" max="4" width="13.140625" style="1" bestFit="1" customWidth="1"/>
    <col min="5" max="6" width="10.140625" style="1" customWidth="1"/>
    <col min="7" max="7" width="14" style="1" customWidth="1"/>
    <col min="8" max="8" width="9.7109375" style="1" customWidth="1"/>
    <col min="9" max="9" width="11" style="1" bestFit="1" customWidth="1"/>
    <col min="10" max="11" width="13" style="1" customWidth="1"/>
    <col min="12" max="12" width="11.5703125" style="1" customWidth="1"/>
    <col min="13" max="13" width="13.140625" style="1" customWidth="1"/>
    <col min="14" max="16384" width="11.42578125" style="1"/>
  </cols>
  <sheetData>
    <row r="2" spans="2:14" ht="15" x14ac:dyDescent="0.25">
      <c r="B2" s="67" t="s">
        <v>110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2:14" ht="15" x14ac:dyDescent="0.25">
      <c r="B3" s="28" t="s">
        <v>111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4" ht="15" x14ac:dyDescent="0.25">
      <c r="B4" s="4" t="s">
        <v>74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6" spans="2:14" ht="15" customHeight="1" x14ac:dyDescent="0.2">
      <c r="B6" s="55" t="s">
        <v>36</v>
      </c>
      <c r="C6" s="56"/>
      <c r="D6" s="68" t="s">
        <v>87</v>
      </c>
      <c r="E6" s="69"/>
      <c r="F6" s="70"/>
      <c r="G6" s="68" t="s">
        <v>98</v>
      </c>
      <c r="H6" s="69"/>
      <c r="I6" s="70"/>
      <c r="J6" s="61" t="s">
        <v>99</v>
      </c>
      <c r="K6" s="61" t="s">
        <v>100</v>
      </c>
      <c r="L6" s="61" t="s">
        <v>101</v>
      </c>
      <c r="M6" s="61" t="s">
        <v>102</v>
      </c>
    </row>
    <row r="7" spans="2:14" ht="15" customHeight="1" x14ac:dyDescent="0.2">
      <c r="B7" s="57"/>
      <c r="C7" s="58"/>
      <c r="D7" s="53" t="s">
        <v>65</v>
      </c>
      <c r="E7" s="53" t="s">
        <v>66</v>
      </c>
      <c r="F7" s="53" t="s">
        <v>1</v>
      </c>
      <c r="G7" s="53" t="s">
        <v>65</v>
      </c>
      <c r="H7" s="53" t="s">
        <v>66</v>
      </c>
      <c r="I7" s="53" t="s">
        <v>1</v>
      </c>
      <c r="J7" s="62"/>
      <c r="K7" s="62"/>
      <c r="L7" s="62"/>
      <c r="M7" s="62"/>
    </row>
    <row r="8" spans="2:14" ht="11.25" customHeight="1" x14ac:dyDescent="0.2">
      <c r="B8" s="59"/>
      <c r="C8" s="60"/>
      <c r="D8" s="54"/>
      <c r="E8" s="54"/>
      <c r="F8" s="54"/>
      <c r="G8" s="54"/>
      <c r="H8" s="54"/>
      <c r="I8" s="54"/>
      <c r="J8" s="63"/>
      <c r="K8" s="63"/>
      <c r="L8" s="63"/>
      <c r="M8" s="63"/>
    </row>
    <row r="9" spans="2:14" ht="12" x14ac:dyDescent="0.2">
      <c r="B9" s="64" t="s">
        <v>37</v>
      </c>
      <c r="C9" s="65"/>
      <c r="D9" s="15">
        <v>293021</v>
      </c>
      <c r="E9" s="15">
        <v>161798</v>
      </c>
      <c r="F9" s="15">
        <v>454819</v>
      </c>
      <c r="G9" s="16">
        <v>651449</v>
      </c>
      <c r="H9" s="16">
        <v>282872</v>
      </c>
      <c r="I9" s="16">
        <v>934321</v>
      </c>
      <c r="J9" s="17">
        <v>0.31402317393898144</v>
      </c>
      <c r="K9" s="18">
        <v>1.0542699403498974</v>
      </c>
      <c r="L9" s="18">
        <v>1.2232160834888968</v>
      </c>
      <c r="M9" s="17">
        <v>0.74830344009196648</v>
      </c>
      <c r="N9" s="48"/>
    </row>
    <row r="10" spans="2:14" ht="12" x14ac:dyDescent="0.2">
      <c r="B10" s="64" t="s">
        <v>46</v>
      </c>
      <c r="C10" s="65"/>
      <c r="D10" s="15">
        <v>10383</v>
      </c>
      <c r="E10" s="15">
        <v>5151</v>
      </c>
      <c r="F10" s="15">
        <v>15534</v>
      </c>
      <c r="G10" s="16">
        <v>20540</v>
      </c>
      <c r="H10" s="16">
        <v>13197</v>
      </c>
      <c r="I10" s="16">
        <v>33737</v>
      </c>
      <c r="J10" s="17">
        <v>1.1338929360658079E-2</v>
      </c>
      <c r="K10" s="18">
        <v>1.1718166602291746</v>
      </c>
      <c r="L10" s="18">
        <v>0.97823365116055094</v>
      </c>
      <c r="M10" s="17">
        <v>1.5620267909143855</v>
      </c>
      <c r="N10" s="48"/>
    </row>
    <row r="11" spans="2:14" ht="12" x14ac:dyDescent="0.2">
      <c r="B11" s="64" t="s">
        <v>6</v>
      </c>
      <c r="C11" s="65"/>
      <c r="D11" s="15">
        <v>19467</v>
      </c>
      <c r="E11" s="15">
        <v>1222</v>
      </c>
      <c r="F11" s="15">
        <v>20689</v>
      </c>
      <c r="G11" s="16">
        <v>45900</v>
      </c>
      <c r="H11" s="16">
        <v>3042</v>
      </c>
      <c r="I11" s="16">
        <v>48942</v>
      </c>
      <c r="J11" s="17">
        <v>1.6449295455118348E-2</v>
      </c>
      <c r="K11" s="18">
        <v>1.3656049108221759</v>
      </c>
      <c r="L11" s="18">
        <v>1.3578363384188628</v>
      </c>
      <c r="M11" s="17">
        <v>1.4893617021276595</v>
      </c>
      <c r="N11" s="48"/>
    </row>
    <row r="12" spans="2:14" ht="12" x14ac:dyDescent="0.2">
      <c r="B12" s="64" t="s">
        <v>38</v>
      </c>
      <c r="C12" s="65"/>
      <c r="D12" s="15">
        <v>85</v>
      </c>
      <c r="E12" s="15">
        <v>18</v>
      </c>
      <c r="F12" s="15">
        <v>103</v>
      </c>
      <c r="G12" s="16">
        <v>3011</v>
      </c>
      <c r="H12" s="16">
        <v>43</v>
      </c>
      <c r="I12" s="16">
        <v>3054</v>
      </c>
      <c r="J12" s="17">
        <v>1.0264424894759396E-3</v>
      </c>
      <c r="K12" s="18">
        <v>28.650485436893202</v>
      </c>
      <c r="L12" s="18">
        <v>34.423529411764704</v>
      </c>
      <c r="M12" s="17">
        <v>1.3888888888888888</v>
      </c>
      <c r="N12" s="48"/>
    </row>
    <row r="13" spans="2:14" ht="12" x14ac:dyDescent="0.2">
      <c r="B13" s="64" t="s">
        <v>14</v>
      </c>
      <c r="C13" s="65"/>
      <c r="D13" s="15">
        <v>2650</v>
      </c>
      <c r="E13" s="15">
        <v>4</v>
      </c>
      <c r="F13" s="15">
        <v>2654</v>
      </c>
      <c r="G13" s="16">
        <v>19015</v>
      </c>
      <c r="H13" s="16">
        <v>54</v>
      </c>
      <c r="I13" s="16">
        <v>19069</v>
      </c>
      <c r="J13" s="17">
        <v>6.4090477510860156E-3</v>
      </c>
      <c r="K13" s="18">
        <v>6.1850037678975136</v>
      </c>
      <c r="L13" s="18">
        <v>6.1754716981132072</v>
      </c>
      <c r="M13" s="17">
        <v>12.5</v>
      </c>
      <c r="N13" s="48"/>
    </row>
    <row r="14" spans="2:14" ht="12" x14ac:dyDescent="0.2">
      <c r="B14" s="64" t="s">
        <v>39</v>
      </c>
      <c r="C14" s="65"/>
      <c r="D14" s="15">
        <v>201830</v>
      </c>
      <c r="E14" s="15">
        <v>8097</v>
      </c>
      <c r="F14" s="15">
        <v>209927</v>
      </c>
      <c r="G14" s="16">
        <v>439757</v>
      </c>
      <c r="H14" s="16">
        <v>17907</v>
      </c>
      <c r="I14" s="16">
        <v>457664</v>
      </c>
      <c r="J14" s="17">
        <v>0.15381983480796216</v>
      </c>
      <c r="K14" s="18">
        <v>1.1801102287938188</v>
      </c>
      <c r="L14" s="18">
        <v>1.1788485358965466</v>
      </c>
      <c r="M14" s="17">
        <v>1.211559836976658</v>
      </c>
      <c r="N14" s="48"/>
    </row>
    <row r="15" spans="2:14" ht="12" x14ac:dyDescent="0.2">
      <c r="B15" s="64" t="s">
        <v>40</v>
      </c>
      <c r="C15" s="65"/>
      <c r="D15" s="15">
        <v>7510</v>
      </c>
      <c r="E15" s="15">
        <v>55</v>
      </c>
      <c r="F15" s="15">
        <v>7565</v>
      </c>
      <c r="G15" s="16">
        <v>27065</v>
      </c>
      <c r="H15" s="16">
        <v>120</v>
      </c>
      <c r="I15" s="16">
        <v>27185</v>
      </c>
      <c r="J15" s="17">
        <v>9.1368169863796384E-3</v>
      </c>
      <c r="K15" s="18">
        <v>2.5935228023793786</v>
      </c>
      <c r="L15" s="18">
        <v>2.603861517976032</v>
      </c>
      <c r="M15" s="17">
        <v>1.1818181818181819</v>
      </c>
      <c r="N15" s="48"/>
    </row>
    <row r="16" spans="2:14" ht="12" x14ac:dyDescent="0.2">
      <c r="B16" s="64" t="s">
        <v>41</v>
      </c>
      <c r="C16" s="65"/>
      <c r="D16" s="15">
        <v>270</v>
      </c>
      <c r="E16" s="15">
        <v>1</v>
      </c>
      <c r="F16" s="15">
        <v>271</v>
      </c>
      <c r="G16" s="16">
        <v>1390</v>
      </c>
      <c r="H16" s="16">
        <v>20</v>
      </c>
      <c r="I16" s="16">
        <v>1410</v>
      </c>
      <c r="J16" s="17">
        <v>4.7389780948299765E-4</v>
      </c>
      <c r="K16" s="18">
        <v>4.2029520295202953</v>
      </c>
      <c r="L16" s="18">
        <v>4.1481481481481479</v>
      </c>
      <c r="M16" s="17">
        <v>19</v>
      </c>
      <c r="N16" s="48"/>
    </row>
    <row r="17" spans="2:14" ht="12" x14ac:dyDescent="0.2">
      <c r="B17" s="64" t="s">
        <v>43</v>
      </c>
      <c r="C17" s="65"/>
      <c r="D17" s="15">
        <v>74401</v>
      </c>
      <c r="E17" s="15">
        <v>1363</v>
      </c>
      <c r="F17" s="15">
        <v>75764</v>
      </c>
      <c r="G17" s="16">
        <v>268866</v>
      </c>
      <c r="H17" s="16">
        <v>3952</v>
      </c>
      <c r="I17" s="16">
        <v>272818</v>
      </c>
      <c r="J17" s="17">
        <v>9.1693512473427274E-2</v>
      </c>
      <c r="K17" s="18">
        <v>2.6008922443376803</v>
      </c>
      <c r="L17" s="18">
        <v>2.6137417507829195</v>
      </c>
      <c r="M17" s="17">
        <v>1.8994864269992664</v>
      </c>
      <c r="N17" s="48"/>
    </row>
    <row r="18" spans="2:14" ht="12" x14ac:dyDescent="0.2">
      <c r="B18" s="64" t="s">
        <v>42</v>
      </c>
      <c r="C18" s="65"/>
      <c r="D18" s="15">
        <v>6109</v>
      </c>
      <c r="E18" s="15">
        <v>35</v>
      </c>
      <c r="F18" s="15">
        <v>6144</v>
      </c>
      <c r="G18" s="16">
        <v>22473</v>
      </c>
      <c r="H18" s="16">
        <v>151</v>
      </c>
      <c r="I18" s="16">
        <v>22624</v>
      </c>
      <c r="J18" s="17">
        <v>7.6038752069101691E-3</v>
      </c>
      <c r="K18" s="18">
        <v>2.6822916666666665</v>
      </c>
      <c r="L18" s="18">
        <v>2.6786708135537731</v>
      </c>
      <c r="M18" s="17">
        <v>3.3142857142857145</v>
      </c>
      <c r="N18" s="48"/>
    </row>
    <row r="19" spans="2:14" ht="12" x14ac:dyDescent="0.2">
      <c r="B19" s="64" t="s">
        <v>44</v>
      </c>
      <c r="C19" s="65"/>
      <c r="D19" s="15">
        <v>112993</v>
      </c>
      <c r="E19" s="15">
        <v>2848</v>
      </c>
      <c r="F19" s="15">
        <v>115841</v>
      </c>
      <c r="G19" s="16">
        <v>362689</v>
      </c>
      <c r="H19" s="16">
        <v>6651</v>
      </c>
      <c r="I19" s="16">
        <v>369340</v>
      </c>
      <c r="J19" s="17">
        <v>0.12413433826556762</v>
      </c>
      <c r="K19" s="18">
        <v>2.1883357360520024</v>
      </c>
      <c r="L19" s="18">
        <v>2.2098360075402903</v>
      </c>
      <c r="M19" s="17">
        <v>1.3353230337078652</v>
      </c>
      <c r="N19" s="48"/>
    </row>
    <row r="20" spans="2:14" ht="12" x14ac:dyDescent="0.2">
      <c r="B20" s="64" t="s">
        <v>84</v>
      </c>
      <c r="C20" s="65"/>
      <c r="D20" s="15">
        <v>56122</v>
      </c>
      <c r="E20" s="15">
        <v>799</v>
      </c>
      <c r="F20" s="15">
        <v>56921</v>
      </c>
      <c r="G20" s="16">
        <v>149088</v>
      </c>
      <c r="H20" s="16">
        <v>976</v>
      </c>
      <c r="I20" s="16">
        <v>150064</v>
      </c>
      <c r="J20" s="17">
        <v>5.043617083847983E-2</v>
      </c>
      <c r="K20" s="18">
        <v>1.6363556508142865</v>
      </c>
      <c r="L20" s="18">
        <v>1.656498342895834</v>
      </c>
      <c r="M20" s="17">
        <v>0.22152690863579474</v>
      </c>
      <c r="N20" s="48"/>
    </row>
    <row r="21" spans="2:14" ht="12" x14ac:dyDescent="0.2">
      <c r="B21" s="64" t="s">
        <v>45</v>
      </c>
      <c r="C21" s="65"/>
      <c r="D21" s="15">
        <v>302363</v>
      </c>
      <c r="E21" s="15">
        <v>8782</v>
      </c>
      <c r="F21" s="15">
        <v>311145</v>
      </c>
      <c r="G21" s="16">
        <v>616977</v>
      </c>
      <c r="H21" s="16">
        <v>18120</v>
      </c>
      <c r="I21" s="16">
        <v>635097</v>
      </c>
      <c r="J21" s="17">
        <v>0.21345466461647047</v>
      </c>
      <c r="K21" s="18">
        <v>1.0411608735477029</v>
      </c>
      <c r="L21" s="18">
        <v>1.0405175236388051</v>
      </c>
      <c r="M21" s="17">
        <v>1.06331131860624</v>
      </c>
      <c r="N21" s="48"/>
    </row>
    <row r="22" spans="2:14" ht="12" x14ac:dyDescent="0.2">
      <c r="B22" s="72" t="s">
        <v>82</v>
      </c>
      <c r="C22" s="73"/>
      <c r="D22" s="19">
        <v>1087204</v>
      </c>
      <c r="E22" s="19">
        <v>190173</v>
      </c>
      <c r="F22" s="19">
        <v>1277377</v>
      </c>
      <c r="G22" s="19">
        <v>2628220</v>
      </c>
      <c r="H22" s="19">
        <v>347105</v>
      </c>
      <c r="I22" s="19">
        <v>2975325</v>
      </c>
      <c r="J22" s="20">
        <v>1</v>
      </c>
      <c r="K22" s="20">
        <v>1.3292457903970403</v>
      </c>
      <c r="L22" s="20">
        <v>1.4174120036350124</v>
      </c>
      <c r="M22" s="20">
        <v>0.82520652248216098</v>
      </c>
      <c r="N22" s="48"/>
    </row>
    <row r="23" spans="2:14" x14ac:dyDescent="0.2">
      <c r="B23" s="71" t="s">
        <v>78</v>
      </c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48"/>
    </row>
    <row r="24" spans="2:14" x14ac:dyDescent="0.2">
      <c r="B24" s="52" t="s">
        <v>112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2:14" x14ac:dyDescent="0.2">
      <c r="B25" s="52" t="s">
        <v>113</v>
      </c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</row>
    <row r="26" spans="2:14" ht="15" customHeight="1" x14ac:dyDescent="0.2"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</row>
    <row r="27" spans="2:14" x14ac:dyDescent="0.2">
      <c r="D27" s="2"/>
      <c r="E27" s="2"/>
      <c r="F27" s="2"/>
      <c r="G27" s="2"/>
      <c r="H27" s="2"/>
      <c r="I27" s="2"/>
      <c r="J27" s="2"/>
    </row>
    <row r="28" spans="2:14" x14ac:dyDescent="0.2">
      <c r="D28" s="2"/>
      <c r="E28" s="2"/>
      <c r="F28" s="2"/>
      <c r="G28" s="2"/>
      <c r="H28" s="2"/>
      <c r="I28" s="2"/>
      <c r="J28" s="2"/>
    </row>
    <row r="29" spans="2:14" x14ac:dyDescent="0.2">
      <c r="D29" s="2"/>
      <c r="E29" s="2"/>
      <c r="F29" s="2"/>
      <c r="G29" s="2"/>
      <c r="H29" s="2"/>
      <c r="I29" s="2"/>
      <c r="J29" s="2"/>
    </row>
    <row r="30" spans="2:14" x14ac:dyDescent="0.2">
      <c r="D30" s="2"/>
      <c r="E30" s="2"/>
      <c r="F30" s="2"/>
      <c r="G30" s="2"/>
      <c r="H30" s="2"/>
      <c r="I30" s="2"/>
      <c r="J30" s="2"/>
    </row>
    <row r="31" spans="2:14" x14ac:dyDescent="0.2">
      <c r="D31" s="2"/>
      <c r="E31" s="2"/>
      <c r="F31" s="2"/>
      <c r="G31" s="2"/>
      <c r="H31" s="2"/>
      <c r="I31" s="2"/>
      <c r="J31" s="2"/>
    </row>
    <row r="32" spans="2:14" x14ac:dyDescent="0.2">
      <c r="D32" s="2"/>
      <c r="E32" s="2"/>
      <c r="F32" s="2"/>
      <c r="G32" s="2"/>
      <c r="H32" s="2"/>
      <c r="I32" s="2"/>
      <c r="J32" s="2"/>
    </row>
    <row r="33" spans="4:10" x14ac:dyDescent="0.2">
      <c r="D33" s="2"/>
      <c r="E33" s="2"/>
      <c r="F33" s="2"/>
      <c r="G33" s="2"/>
      <c r="H33" s="2"/>
      <c r="I33" s="2"/>
      <c r="J33" s="2"/>
    </row>
    <row r="34" spans="4:10" x14ac:dyDescent="0.2">
      <c r="D34" s="2"/>
      <c r="E34" s="2"/>
      <c r="F34" s="2"/>
      <c r="G34" s="2"/>
      <c r="H34" s="2"/>
      <c r="I34" s="2"/>
      <c r="J34" s="2"/>
    </row>
    <row r="35" spans="4:10" x14ac:dyDescent="0.2">
      <c r="D35" s="2"/>
      <c r="E35" s="2"/>
      <c r="F35" s="2"/>
      <c r="G35" s="2"/>
      <c r="H35" s="2"/>
      <c r="I35" s="2"/>
      <c r="J35" s="2"/>
    </row>
    <row r="36" spans="4:10" x14ac:dyDescent="0.2">
      <c r="D36" s="2"/>
      <c r="E36" s="2"/>
      <c r="F36" s="2"/>
      <c r="G36" s="2"/>
      <c r="H36" s="2"/>
      <c r="I36" s="2"/>
      <c r="J36" s="2"/>
    </row>
    <row r="37" spans="4:10" x14ac:dyDescent="0.2">
      <c r="D37" s="2"/>
      <c r="E37" s="2"/>
      <c r="F37" s="2"/>
      <c r="G37" s="2"/>
      <c r="H37" s="2"/>
      <c r="I37" s="2"/>
      <c r="J37" s="2"/>
    </row>
    <row r="38" spans="4:10" x14ac:dyDescent="0.2">
      <c r="D38" s="2"/>
      <c r="E38" s="2"/>
      <c r="F38" s="2"/>
      <c r="G38" s="2"/>
      <c r="H38" s="2"/>
      <c r="I38" s="2"/>
      <c r="J38" s="2"/>
    </row>
    <row r="39" spans="4:10" x14ac:dyDescent="0.2">
      <c r="D39" s="2"/>
      <c r="E39" s="2"/>
      <c r="F39" s="2"/>
      <c r="G39" s="2"/>
      <c r="H39" s="2"/>
      <c r="I39" s="2"/>
      <c r="J39" s="2"/>
    </row>
    <row r="40" spans="4:10" x14ac:dyDescent="0.2">
      <c r="D40" s="2"/>
      <c r="E40" s="2"/>
      <c r="F40" s="2"/>
      <c r="G40" s="2"/>
      <c r="H40" s="2"/>
      <c r="I40" s="2"/>
      <c r="J40" s="2"/>
    </row>
    <row r="41" spans="4:10" x14ac:dyDescent="0.2">
      <c r="D41" s="2"/>
      <c r="E41" s="2"/>
      <c r="F41" s="2"/>
      <c r="G41" s="2"/>
      <c r="H41" s="2"/>
      <c r="I41" s="2"/>
      <c r="J41" s="2"/>
    </row>
    <row r="42" spans="4:10" x14ac:dyDescent="0.2">
      <c r="D42" s="2"/>
      <c r="E42" s="2"/>
      <c r="F42" s="2"/>
      <c r="G42" s="2"/>
      <c r="H42" s="2"/>
      <c r="I42" s="2"/>
      <c r="J42" s="2"/>
    </row>
    <row r="43" spans="4:10" x14ac:dyDescent="0.2">
      <c r="D43" s="2"/>
      <c r="E43" s="2"/>
      <c r="F43" s="2"/>
      <c r="G43" s="2"/>
      <c r="H43" s="2"/>
      <c r="I43" s="2"/>
      <c r="J43" s="2"/>
    </row>
    <row r="44" spans="4:10" x14ac:dyDescent="0.2">
      <c r="D44" s="2"/>
      <c r="E44" s="2"/>
      <c r="F44" s="2"/>
      <c r="G44" s="2"/>
      <c r="H44" s="2"/>
      <c r="I44" s="2"/>
      <c r="J44" s="2"/>
    </row>
    <row r="45" spans="4:10" x14ac:dyDescent="0.2">
      <c r="D45" s="2"/>
      <c r="E45" s="2"/>
      <c r="F45" s="2"/>
      <c r="G45" s="2"/>
      <c r="H45" s="2"/>
      <c r="I45" s="2"/>
      <c r="J45" s="2"/>
    </row>
    <row r="46" spans="4:10" x14ac:dyDescent="0.2">
      <c r="D46" s="2"/>
      <c r="E46" s="2"/>
      <c r="F46" s="2"/>
      <c r="G46" s="2"/>
      <c r="H46" s="2"/>
      <c r="I46" s="2"/>
      <c r="J46" s="2"/>
    </row>
    <row r="47" spans="4:10" x14ac:dyDescent="0.2">
      <c r="D47" s="2"/>
      <c r="E47" s="2"/>
      <c r="F47" s="2"/>
      <c r="G47" s="2"/>
      <c r="H47" s="2"/>
      <c r="I47" s="2"/>
      <c r="J47" s="2"/>
    </row>
    <row r="48" spans="4:10" x14ac:dyDescent="0.2">
      <c r="D48" s="2"/>
      <c r="E48" s="2"/>
      <c r="F48" s="2"/>
      <c r="G48" s="2"/>
      <c r="H48" s="2"/>
      <c r="I48" s="2"/>
      <c r="J48" s="2"/>
    </row>
    <row r="49" spans="4:10" x14ac:dyDescent="0.2">
      <c r="D49" s="2"/>
      <c r="E49" s="2"/>
      <c r="F49" s="2"/>
      <c r="G49" s="2"/>
      <c r="H49" s="2"/>
      <c r="I49" s="2"/>
      <c r="J49" s="2"/>
    </row>
    <row r="50" spans="4:10" x14ac:dyDescent="0.2">
      <c r="D50" s="2"/>
      <c r="E50" s="2"/>
      <c r="F50" s="2"/>
      <c r="G50" s="2"/>
      <c r="H50" s="2"/>
      <c r="I50" s="2"/>
      <c r="J50" s="2"/>
    </row>
    <row r="51" spans="4:10" x14ac:dyDescent="0.2">
      <c r="D51" s="2"/>
      <c r="E51" s="2"/>
      <c r="F51" s="2"/>
      <c r="G51" s="2"/>
      <c r="H51" s="2"/>
      <c r="I51" s="2"/>
      <c r="J51" s="2"/>
    </row>
    <row r="52" spans="4:10" x14ac:dyDescent="0.2">
      <c r="D52" s="2"/>
      <c r="E52" s="2"/>
      <c r="F52" s="2"/>
      <c r="G52" s="2"/>
      <c r="H52" s="2"/>
      <c r="I52" s="2"/>
      <c r="J52" s="2"/>
    </row>
    <row r="53" spans="4:10" x14ac:dyDescent="0.2">
      <c r="D53" s="2"/>
      <c r="E53" s="2"/>
      <c r="F53" s="2"/>
      <c r="G53" s="2"/>
      <c r="H53" s="2"/>
      <c r="I53" s="2"/>
      <c r="J53" s="2"/>
    </row>
    <row r="54" spans="4:10" x14ac:dyDescent="0.2">
      <c r="D54" s="2"/>
      <c r="E54" s="2"/>
      <c r="F54" s="2"/>
      <c r="G54" s="2"/>
      <c r="H54" s="2"/>
      <c r="I54" s="2"/>
      <c r="J54" s="2"/>
    </row>
    <row r="55" spans="4:10" x14ac:dyDescent="0.2">
      <c r="D55" s="2"/>
      <c r="E55" s="2"/>
      <c r="F55" s="2"/>
      <c r="G55" s="2"/>
      <c r="H55" s="2"/>
      <c r="I55" s="2"/>
      <c r="J55" s="2"/>
    </row>
    <row r="56" spans="4:10" x14ac:dyDescent="0.2">
      <c r="D56" s="2"/>
      <c r="E56" s="2"/>
      <c r="F56" s="2"/>
      <c r="G56" s="2"/>
      <c r="H56" s="2"/>
      <c r="I56" s="2"/>
      <c r="J56" s="2"/>
    </row>
    <row r="57" spans="4:10" x14ac:dyDescent="0.2">
      <c r="D57" s="2"/>
      <c r="E57" s="2"/>
      <c r="F57" s="2"/>
      <c r="G57" s="2"/>
      <c r="H57" s="2"/>
      <c r="I57" s="2"/>
      <c r="J57" s="2"/>
    </row>
    <row r="58" spans="4:10" x14ac:dyDescent="0.2">
      <c r="D58" s="2"/>
      <c r="E58" s="2"/>
      <c r="F58" s="2"/>
      <c r="G58" s="2"/>
      <c r="H58" s="2"/>
      <c r="I58" s="2"/>
      <c r="J58" s="2"/>
    </row>
    <row r="59" spans="4:10" x14ac:dyDescent="0.2">
      <c r="D59" s="2"/>
      <c r="E59" s="2"/>
      <c r="F59" s="2"/>
      <c r="G59" s="2"/>
      <c r="H59" s="2"/>
      <c r="I59" s="2"/>
      <c r="J59" s="2"/>
    </row>
    <row r="60" spans="4:10" x14ac:dyDescent="0.2">
      <c r="D60" s="2"/>
      <c r="E60" s="2"/>
      <c r="F60" s="2"/>
      <c r="G60" s="2"/>
      <c r="H60" s="2"/>
      <c r="I60" s="2"/>
      <c r="J60" s="2"/>
    </row>
    <row r="61" spans="4:10" x14ac:dyDescent="0.2">
      <c r="D61" s="2"/>
      <c r="E61" s="2"/>
      <c r="F61" s="2"/>
      <c r="G61" s="2"/>
      <c r="H61" s="2"/>
      <c r="I61" s="2"/>
      <c r="J61" s="2"/>
    </row>
    <row r="62" spans="4:10" x14ac:dyDescent="0.2">
      <c r="D62" s="2"/>
      <c r="E62" s="2"/>
      <c r="F62" s="2"/>
      <c r="G62" s="2"/>
      <c r="H62" s="2"/>
      <c r="I62" s="2"/>
      <c r="J62" s="2"/>
    </row>
    <row r="63" spans="4:10" x14ac:dyDescent="0.2">
      <c r="D63" s="2"/>
      <c r="E63" s="2"/>
      <c r="F63" s="2"/>
      <c r="G63" s="2"/>
      <c r="H63" s="2"/>
      <c r="I63" s="2"/>
      <c r="J63" s="2"/>
    </row>
    <row r="64" spans="4:10" x14ac:dyDescent="0.2">
      <c r="D64" s="2"/>
      <c r="E64" s="2"/>
      <c r="F64" s="2"/>
      <c r="G64" s="2"/>
      <c r="H64" s="2"/>
      <c r="I64" s="2"/>
      <c r="J64" s="2"/>
    </row>
    <row r="65" spans="4:10" x14ac:dyDescent="0.2">
      <c r="D65" s="2"/>
      <c r="E65" s="2"/>
      <c r="F65" s="2"/>
      <c r="G65" s="2"/>
      <c r="H65" s="2"/>
      <c r="I65" s="2"/>
      <c r="J65" s="2"/>
    </row>
    <row r="66" spans="4:10" x14ac:dyDescent="0.2">
      <c r="D66" s="2"/>
      <c r="E66" s="2"/>
      <c r="F66" s="2"/>
      <c r="G66" s="2"/>
      <c r="H66" s="2"/>
      <c r="I66" s="2"/>
      <c r="J66" s="2"/>
    </row>
    <row r="67" spans="4:10" x14ac:dyDescent="0.2">
      <c r="D67" s="2"/>
      <c r="E67" s="2"/>
      <c r="F67" s="2"/>
      <c r="G67" s="2"/>
      <c r="H67" s="2"/>
      <c r="I67" s="2"/>
      <c r="J67" s="2"/>
    </row>
    <row r="68" spans="4:10" x14ac:dyDescent="0.2">
      <c r="D68" s="2"/>
      <c r="E68" s="2"/>
      <c r="F68" s="2"/>
      <c r="G68" s="2"/>
      <c r="H68" s="2"/>
      <c r="I68" s="2"/>
      <c r="J68" s="2"/>
    </row>
    <row r="69" spans="4:10" x14ac:dyDescent="0.2">
      <c r="D69" s="2"/>
      <c r="E69" s="2"/>
      <c r="F69" s="2"/>
      <c r="G69" s="2"/>
      <c r="H69" s="2"/>
      <c r="I69" s="2"/>
      <c r="J69" s="2"/>
    </row>
    <row r="70" spans="4:10" x14ac:dyDescent="0.2">
      <c r="D70" s="2"/>
      <c r="E70" s="2"/>
      <c r="F70" s="2"/>
      <c r="G70" s="2"/>
      <c r="H70" s="2"/>
      <c r="I70" s="2"/>
      <c r="J70" s="2"/>
    </row>
    <row r="71" spans="4:10" x14ac:dyDescent="0.2">
      <c r="D71" s="2"/>
      <c r="E71" s="2"/>
      <c r="F71" s="2"/>
      <c r="G71" s="2"/>
      <c r="H71" s="2"/>
      <c r="I71" s="2"/>
      <c r="J71" s="2"/>
    </row>
    <row r="72" spans="4:10" x14ac:dyDescent="0.2">
      <c r="D72" s="2"/>
      <c r="E72" s="2"/>
      <c r="F72" s="2"/>
      <c r="G72" s="2"/>
      <c r="H72" s="2"/>
      <c r="I72" s="2"/>
      <c r="J72" s="2"/>
    </row>
    <row r="73" spans="4:10" x14ac:dyDescent="0.2">
      <c r="D73" s="2"/>
      <c r="E73" s="2"/>
      <c r="F73" s="2"/>
      <c r="G73" s="2"/>
      <c r="H73" s="2"/>
      <c r="I73" s="2"/>
      <c r="J73" s="2"/>
    </row>
    <row r="74" spans="4:10" x14ac:dyDescent="0.2">
      <c r="D74" s="2"/>
      <c r="E74" s="2"/>
      <c r="F74" s="2"/>
      <c r="G74" s="2"/>
      <c r="H74" s="2"/>
      <c r="I74" s="2"/>
      <c r="J74" s="2"/>
    </row>
    <row r="75" spans="4:10" x14ac:dyDescent="0.2">
      <c r="D75" s="2"/>
      <c r="E75" s="2"/>
      <c r="F75" s="2"/>
      <c r="G75" s="2"/>
      <c r="H75" s="2"/>
      <c r="I75" s="2"/>
      <c r="J75" s="2"/>
    </row>
    <row r="76" spans="4:10" x14ac:dyDescent="0.2">
      <c r="D76" s="2"/>
      <c r="E76" s="2"/>
      <c r="F76" s="2"/>
      <c r="G76" s="2"/>
      <c r="H76" s="2"/>
      <c r="I76" s="2"/>
      <c r="J76" s="2"/>
    </row>
    <row r="77" spans="4:10" x14ac:dyDescent="0.2">
      <c r="D77" s="2"/>
      <c r="E77" s="2"/>
      <c r="F77" s="2"/>
      <c r="G77" s="2"/>
      <c r="H77" s="2"/>
      <c r="I77" s="2"/>
      <c r="J77" s="2"/>
    </row>
    <row r="78" spans="4:10" x14ac:dyDescent="0.2">
      <c r="D78" s="2"/>
      <c r="E78" s="2"/>
      <c r="F78" s="2"/>
      <c r="G78" s="2"/>
      <c r="H78" s="2"/>
      <c r="I78" s="2"/>
      <c r="J78" s="2"/>
    </row>
    <row r="79" spans="4:10" x14ac:dyDescent="0.2">
      <c r="D79" s="2"/>
      <c r="E79" s="2"/>
      <c r="F79" s="2"/>
      <c r="G79" s="2"/>
      <c r="H79" s="2"/>
      <c r="I79" s="2"/>
      <c r="J79" s="2"/>
    </row>
    <row r="80" spans="4:10" x14ac:dyDescent="0.2">
      <c r="D80" s="2"/>
      <c r="E80" s="2"/>
      <c r="F80" s="2"/>
      <c r="G80" s="2"/>
      <c r="H80" s="2"/>
      <c r="I80" s="2"/>
      <c r="J80" s="2"/>
    </row>
    <row r="81" spans="4:10" x14ac:dyDescent="0.2">
      <c r="D81" s="2"/>
      <c r="E81" s="2"/>
      <c r="F81" s="2"/>
      <c r="G81" s="2"/>
      <c r="H81" s="2"/>
      <c r="I81" s="2"/>
      <c r="J81" s="2"/>
    </row>
    <row r="82" spans="4:10" x14ac:dyDescent="0.2">
      <c r="D82" s="2"/>
      <c r="E82" s="2"/>
      <c r="F82" s="2"/>
      <c r="G82" s="2"/>
      <c r="H82" s="2"/>
      <c r="I82" s="2"/>
      <c r="J82" s="2"/>
    </row>
    <row r="83" spans="4:10" x14ac:dyDescent="0.2">
      <c r="D83" s="2"/>
      <c r="E83" s="2"/>
      <c r="F83" s="2"/>
      <c r="G83" s="2"/>
      <c r="H83" s="2"/>
      <c r="I83" s="2"/>
      <c r="J83" s="2"/>
    </row>
    <row r="84" spans="4:10" x14ac:dyDescent="0.2">
      <c r="D84" s="2"/>
      <c r="E84" s="2"/>
      <c r="F84" s="2"/>
      <c r="G84" s="2"/>
      <c r="H84" s="2"/>
      <c r="I84" s="2"/>
      <c r="J84" s="2"/>
    </row>
    <row r="85" spans="4:10" x14ac:dyDescent="0.2">
      <c r="D85" s="2"/>
      <c r="E85" s="2"/>
      <c r="F85" s="2"/>
      <c r="G85" s="2"/>
      <c r="H85" s="2"/>
      <c r="I85" s="2"/>
      <c r="J85" s="2"/>
    </row>
    <row r="86" spans="4:10" x14ac:dyDescent="0.2">
      <c r="D86" s="2"/>
      <c r="E86" s="2"/>
      <c r="F86" s="2"/>
      <c r="G86" s="2"/>
      <c r="H86" s="2"/>
      <c r="I86" s="2"/>
      <c r="J86" s="2"/>
    </row>
    <row r="87" spans="4:10" x14ac:dyDescent="0.2">
      <c r="D87" s="2"/>
      <c r="E87" s="2"/>
      <c r="F87" s="2"/>
      <c r="G87" s="2"/>
      <c r="H87" s="2"/>
      <c r="I87" s="2"/>
      <c r="J87" s="2"/>
    </row>
    <row r="88" spans="4:10" x14ac:dyDescent="0.2">
      <c r="D88" s="2"/>
      <c r="E88" s="2"/>
      <c r="F88" s="2"/>
      <c r="G88" s="2"/>
      <c r="H88" s="2"/>
      <c r="I88" s="2"/>
      <c r="J88" s="2"/>
    </row>
    <row r="89" spans="4:10" x14ac:dyDescent="0.2">
      <c r="D89" s="2"/>
      <c r="E89" s="2"/>
      <c r="F89" s="2"/>
      <c r="G89" s="2"/>
      <c r="H89" s="2"/>
      <c r="I89" s="2"/>
      <c r="J89" s="2"/>
    </row>
    <row r="90" spans="4:10" x14ac:dyDescent="0.2">
      <c r="D90" s="2"/>
      <c r="E90" s="2"/>
      <c r="F90" s="2"/>
      <c r="G90" s="2"/>
      <c r="H90" s="2"/>
      <c r="I90" s="2"/>
      <c r="J90" s="2"/>
    </row>
    <row r="91" spans="4:10" x14ac:dyDescent="0.2">
      <c r="D91" s="2"/>
      <c r="E91" s="2"/>
      <c r="F91" s="2"/>
      <c r="G91" s="2"/>
      <c r="H91" s="2"/>
      <c r="I91" s="2"/>
      <c r="J91" s="2"/>
    </row>
    <row r="92" spans="4:10" x14ac:dyDescent="0.2">
      <c r="D92" s="2"/>
      <c r="E92" s="2"/>
      <c r="F92" s="2"/>
      <c r="G92" s="2"/>
      <c r="H92" s="2"/>
      <c r="I92" s="2"/>
      <c r="J92" s="2"/>
    </row>
    <row r="93" spans="4:10" x14ac:dyDescent="0.2">
      <c r="D93" s="2"/>
      <c r="E93" s="2"/>
      <c r="F93" s="2"/>
      <c r="G93" s="2"/>
      <c r="H93" s="2"/>
      <c r="I93" s="2"/>
      <c r="J93" s="2"/>
    </row>
    <row r="94" spans="4:10" x14ac:dyDescent="0.2">
      <c r="D94" s="2"/>
      <c r="E94" s="2"/>
      <c r="F94" s="2"/>
      <c r="G94" s="2"/>
      <c r="H94" s="2"/>
      <c r="I94" s="2"/>
      <c r="J94" s="2"/>
    </row>
    <row r="95" spans="4:10" x14ac:dyDescent="0.2">
      <c r="D95" s="2"/>
      <c r="E95" s="2"/>
      <c r="F95" s="2"/>
      <c r="G95" s="2"/>
      <c r="H95" s="2"/>
      <c r="I95" s="2"/>
      <c r="J95" s="2"/>
    </row>
    <row r="96" spans="4:10" x14ac:dyDescent="0.2">
      <c r="D96" s="2"/>
      <c r="E96" s="2"/>
      <c r="F96" s="2"/>
      <c r="G96" s="2"/>
      <c r="H96" s="2"/>
      <c r="I96" s="2"/>
      <c r="J96" s="2"/>
    </row>
    <row r="97" spans="4:10" x14ac:dyDescent="0.2">
      <c r="D97" s="2"/>
      <c r="E97" s="2"/>
      <c r="F97" s="2"/>
      <c r="G97" s="2"/>
      <c r="H97" s="2"/>
      <c r="I97" s="2"/>
      <c r="J97" s="2"/>
    </row>
    <row r="98" spans="4:10" x14ac:dyDescent="0.2">
      <c r="D98" s="2"/>
      <c r="E98" s="2"/>
      <c r="F98" s="2"/>
      <c r="G98" s="2"/>
      <c r="H98" s="2"/>
      <c r="I98" s="2"/>
      <c r="J98" s="2"/>
    </row>
    <row r="99" spans="4:10" x14ac:dyDescent="0.2">
      <c r="D99" s="2"/>
      <c r="E99" s="2"/>
      <c r="F99" s="2"/>
      <c r="G99" s="2"/>
      <c r="H99" s="2"/>
      <c r="I99" s="2"/>
      <c r="J99" s="2"/>
    </row>
    <row r="100" spans="4:10" x14ac:dyDescent="0.2">
      <c r="D100" s="2"/>
      <c r="E100" s="2"/>
      <c r="F100" s="2"/>
      <c r="G100" s="2"/>
      <c r="H100" s="2"/>
      <c r="I100" s="2"/>
      <c r="J100" s="2"/>
    </row>
    <row r="101" spans="4:10" x14ac:dyDescent="0.2">
      <c r="D101" s="2"/>
      <c r="E101" s="2"/>
      <c r="F101" s="2"/>
      <c r="G101" s="2"/>
      <c r="H101" s="2"/>
      <c r="I101" s="2"/>
      <c r="J101" s="2"/>
    </row>
    <row r="102" spans="4:10" x14ac:dyDescent="0.2">
      <c r="D102" s="2"/>
      <c r="E102" s="2"/>
      <c r="F102" s="2"/>
      <c r="G102" s="2"/>
      <c r="H102" s="2"/>
      <c r="I102" s="2"/>
      <c r="J102" s="2"/>
    </row>
    <row r="103" spans="4:10" x14ac:dyDescent="0.2">
      <c r="D103" s="2"/>
      <c r="E103" s="2"/>
      <c r="F103" s="2"/>
      <c r="G103" s="2"/>
      <c r="H103" s="2"/>
      <c r="I103" s="2"/>
      <c r="J103" s="2"/>
    </row>
    <row r="104" spans="4:10" x14ac:dyDescent="0.2">
      <c r="D104" s="2"/>
      <c r="E104" s="2"/>
      <c r="F104" s="2"/>
      <c r="G104" s="2"/>
      <c r="H104" s="2"/>
      <c r="I104" s="2"/>
      <c r="J104" s="2"/>
    </row>
    <row r="105" spans="4:10" x14ac:dyDescent="0.2">
      <c r="D105" s="2"/>
      <c r="E105" s="2"/>
      <c r="F105" s="2"/>
      <c r="G105" s="2"/>
      <c r="H105" s="2"/>
      <c r="I105" s="2"/>
      <c r="J105" s="2"/>
    </row>
    <row r="106" spans="4:10" x14ac:dyDescent="0.2">
      <c r="D106" s="2"/>
      <c r="E106" s="2"/>
      <c r="F106" s="2"/>
      <c r="G106" s="2"/>
      <c r="H106" s="2"/>
      <c r="I106" s="2"/>
      <c r="J106" s="2"/>
    </row>
    <row r="107" spans="4:10" x14ac:dyDescent="0.2">
      <c r="D107" s="2"/>
      <c r="E107" s="2"/>
      <c r="F107" s="2"/>
      <c r="G107" s="2"/>
      <c r="H107" s="2"/>
      <c r="I107" s="2"/>
      <c r="J107" s="2"/>
    </row>
    <row r="108" spans="4:10" x14ac:dyDescent="0.2">
      <c r="D108" s="2"/>
      <c r="E108" s="2"/>
      <c r="F108" s="2"/>
      <c r="G108" s="2"/>
      <c r="H108" s="2"/>
      <c r="I108" s="2"/>
      <c r="J108" s="2"/>
    </row>
    <row r="109" spans="4:10" x14ac:dyDescent="0.2">
      <c r="D109" s="2"/>
      <c r="E109" s="2"/>
      <c r="F109" s="2"/>
      <c r="G109" s="2"/>
      <c r="H109" s="2"/>
      <c r="I109" s="2"/>
      <c r="J109" s="2"/>
    </row>
    <row r="110" spans="4:10" x14ac:dyDescent="0.2">
      <c r="D110" s="2"/>
      <c r="E110" s="2"/>
      <c r="F110" s="2"/>
      <c r="G110" s="2"/>
      <c r="H110" s="2"/>
      <c r="I110" s="2"/>
      <c r="J110" s="2"/>
    </row>
    <row r="111" spans="4:10" x14ac:dyDescent="0.2">
      <c r="D111" s="2"/>
      <c r="E111" s="2"/>
      <c r="F111" s="2"/>
      <c r="G111" s="2"/>
      <c r="H111" s="2"/>
      <c r="I111" s="2"/>
      <c r="J111" s="2"/>
    </row>
    <row r="112" spans="4:10" x14ac:dyDescent="0.2">
      <c r="D112" s="2"/>
      <c r="E112" s="2"/>
      <c r="F112" s="2"/>
      <c r="G112" s="2"/>
      <c r="H112" s="2"/>
      <c r="I112" s="2"/>
      <c r="J112" s="2"/>
    </row>
    <row r="113" spans="4:10" x14ac:dyDescent="0.2">
      <c r="D113" s="2"/>
      <c r="E113" s="2"/>
      <c r="F113" s="2"/>
      <c r="G113" s="2"/>
      <c r="H113" s="2"/>
      <c r="I113" s="2"/>
      <c r="J113" s="2"/>
    </row>
    <row r="114" spans="4:10" x14ac:dyDescent="0.2">
      <c r="D114" s="2"/>
      <c r="E114" s="2"/>
      <c r="F114" s="2"/>
      <c r="G114" s="2"/>
      <c r="H114" s="2"/>
      <c r="I114" s="2"/>
      <c r="J114" s="2"/>
    </row>
    <row r="115" spans="4:10" x14ac:dyDescent="0.2">
      <c r="D115" s="2"/>
      <c r="E115" s="2"/>
      <c r="F115" s="2"/>
      <c r="G115" s="2"/>
      <c r="H115" s="2"/>
      <c r="I115" s="2"/>
      <c r="J115" s="2"/>
    </row>
    <row r="116" spans="4:10" x14ac:dyDescent="0.2">
      <c r="D116" s="2"/>
      <c r="E116" s="2"/>
      <c r="F116" s="2"/>
      <c r="G116" s="2"/>
      <c r="H116" s="2"/>
      <c r="I116" s="2"/>
      <c r="J116" s="2"/>
    </row>
    <row r="117" spans="4:10" x14ac:dyDescent="0.2">
      <c r="D117" s="2"/>
      <c r="E117" s="2"/>
      <c r="F117" s="2"/>
      <c r="G117" s="2"/>
      <c r="H117" s="2"/>
      <c r="I117" s="2"/>
      <c r="J117" s="2"/>
    </row>
    <row r="118" spans="4:10" x14ac:dyDescent="0.2">
      <c r="D118" s="2"/>
      <c r="E118" s="2"/>
      <c r="F118" s="2"/>
      <c r="G118" s="2"/>
      <c r="H118" s="2"/>
      <c r="I118" s="2"/>
      <c r="J118" s="2"/>
    </row>
    <row r="119" spans="4:10" x14ac:dyDescent="0.2">
      <c r="D119" s="2"/>
      <c r="E119" s="2"/>
      <c r="F119" s="2"/>
      <c r="G119" s="2"/>
      <c r="H119" s="2"/>
      <c r="I119" s="2"/>
      <c r="J119" s="2"/>
    </row>
    <row r="120" spans="4:10" x14ac:dyDescent="0.2">
      <c r="D120" s="2"/>
      <c r="E120" s="2"/>
      <c r="F120" s="2"/>
      <c r="G120" s="2"/>
      <c r="H120" s="2"/>
      <c r="I120" s="2"/>
      <c r="J120" s="2"/>
    </row>
    <row r="121" spans="4:10" x14ac:dyDescent="0.2">
      <c r="D121" s="2"/>
      <c r="E121" s="2"/>
      <c r="F121" s="2"/>
      <c r="G121" s="2"/>
      <c r="H121" s="2"/>
      <c r="I121" s="2"/>
      <c r="J121" s="2"/>
    </row>
    <row r="122" spans="4:10" x14ac:dyDescent="0.2">
      <c r="D122" s="2"/>
      <c r="E122" s="2"/>
      <c r="F122" s="2"/>
      <c r="G122" s="2"/>
      <c r="H122" s="2"/>
      <c r="I122" s="2"/>
      <c r="J122" s="2"/>
    </row>
    <row r="123" spans="4:10" x14ac:dyDescent="0.2">
      <c r="D123" s="2"/>
      <c r="E123" s="2"/>
      <c r="F123" s="2"/>
      <c r="G123" s="2"/>
      <c r="H123" s="2"/>
      <c r="I123" s="2"/>
      <c r="J123" s="2"/>
    </row>
    <row r="124" spans="4:10" x14ac:dyDescent="0.2">
      <c r="D124" s="2"/>
      <c r="E124" s="2"/>
      <c r="F124" s="2"/>
      <c r="G124" s="2"/>
      <c r="H124" s="2"/>
      <c r="I124" s="2"/>
      <c r="J124" s="2"/>
    </row>
    <row r="125" spans="4:10" x14ac:dyDescent="0.2">
      <c r="D125" s="2"/>
      <c r="E125" s="2"/>
      <c r="F125" s="2"/>
      <c r="G125" s="2"/>
      <c r="H125" s="2"/>
      <c r="I125" s="2"/>
      <c r="J125" s="2"/>
    </row>
    <row r="126" spans="4:10" x14ac:dyDescent="0.2">
      <c r="D126" s="2"/>
      <c r="E126" s="2"/>
      <c r="F126" s="2"/>
      <c r="G126" s="2"/>
      <c r="H126" s="2"/>
      <c r="I126" s="2"/>
      <c r="J126" s="2"/>
    </row>
    <row r="127" spans="4:10" x14ac:dyDescent="0.2">
      <c r="D127" s="2"/>
      <c r="E127" s="2"/>
      <c r="F127" s="2"/>
      <c r="G127" s="2"/>
      <c r="H127" s="2"/>
      <c r="I127" s="2"/>
      <c r="J127" s="2"/>
    </row>
    <row r="128" spans="4:10" x14ac:dyDescent="0.2">
      <c r="D128" s="2"/>
      <c r="E128" s="2"/>
      <c r="F128" s="2"/>
      <c r="G128" s="2"/>
      <c r="H128" s="2"/>
      <c r="I128" s="2"/>
      <c r="J128" s="2"/>
    </row>
    <row r="129" spans="4:10" x14ac:dyDescent="0.2">
      <c r="D129" s="2"/>
      <c r="E129" s="2"/>
      <c r="F129" s="2"/>
      <c r="G129" s="2"/>
      <c r="H129" s="2"/>
      <c r="I129" s="2"/>
      <c r="J129" s="2"/>
    </row>
    <row r="130" spans="4:10" x14ac:dyDescent="0.2">
      <c r="D130" s="2"/>
      <c r="E130" s="2"/>
      <c r="F130" s="2"/>
      <c r="G130" s="2"/>
      <c r="H130" s="2"/>
      <c r="I130" s="2"/>
      <c r="J130" s="2"/>
    </row>
    <row r="131" spans="4:10" x14ac:dyDescent="0.2">
      <c r="D131" s="2"/>
      <c r="E131" s="2"/>
      <c r="F131" s="2"/>
      <c r="G131" s="2"/>
      <c r="H131" s="2"/>
      <c r="I131" s="2"/>
      <c r="J131" s="2"/>
    </row>
    <row r="132" spans="4:10" x14ac:dyDescent="0.2">
      <c r="D132" s="2"/>
      <c r="E132" s="2"/>
      <c r="F132" s="2"/>
      <c r="G132" s="2"/>
      <c r="H132" s="2"/>
      <c r="I132" s="2"/>
      <c r="J132" s="2"/>
    </row>
    <row r="133" spans="4:10" x14ac:dyDescent="0.2">
      <c r="D133" s="2"/>
      <c r="E133" s="2"/>
      <c r="F133" s="2"/>
      <c r="G133" s="2"/>
      <c r="H133" s="2"/>
      <c r="I133" s="2"/>
      <c r="J133" s="2"/>
    </row>
    <row r="134" spans="4:10" x14ac:dyDescent="0.2">
      <c r="D134" s="2"/>
      <c r="E134" s="2"/>
      <c r="F134" s="2"/>
      <c r="G134" s="2"/>
      <c r="H134" s="2"/>
      <c r="I134" s="2"/>
      <c r="J134" s="2"/>
    </row>
    <row r="135" spans="4:10" x14ac:dyDescent="0.2">
      <c r="D135" s="2"/>
      <c r="E135" s="2"/>
      <c r="F135" s="2"/>
      <c r="G135" s="2"/>
      <c r="H135" s="2"/>
      <c r="I135" s="2"/>
      <c r="J135" s="2"/>
    </row>
    <row r="136" spans="4:10" x14ac:dyDescent="0.2">
      <c r="D136" s="2"/>
      <c r="E136" s="2"/>
      <c r="F136" s="2"/>
      <c r="G136" s="2"/>
      <c r="H136" s="2"/>
      <c r="I136" s="2"/>
      <c r="J136" s="2"/>
    </row>
    <row r="137" spans="4:10" x14ac:dyDescent="0.2">
      <c r="D137" s="2"/>
      <c r="E137" s="2"/>
      <c r="F137" s="2"/>
      <c r="G137" s="2"/>
      <c r="H137" s="2"/>
      <c r="I137" s="2"/>
      <c r="J137" s="2"/>
    </row>
    <row r="138" spans="4:10" x14ac:dyDescent="0.2">
      <c r="D138" s="2"/>
      <c r="E138" s="2"/>
      <c r="F138" s="2"/>
      <c r="G138" s="2"/>
      <c r="H138" s="2"/>
      <c r="I138" s="2"/>
      <c r="J138" s="2"/>
    </row>
    <row r="139" spans="4:10" x14ac:dyDescent="0.2">
      <c r="D139" s="2"/>
      <c r="E139" s="2"/>
      <c r="F139" s="2"/>
      <c r="G139" s="2"/>
      <c r="H139" s="2"/>
      <c r="I139" s="2"/>
      <c r="J139" s="2"/>
    </row>
    <row r="140" spans="4:10" x14ac:dyDescent="0.2">
      <c r="D140" s="2"/>
      <c r="E140" s="2"/>
      <c r="F140" s="2"/>
      <c r="G140" s="2"/>
      <c r="H140" s="2"/>
      <c r="I140" s="2"/>
      <c r="J140" s="2"/>
    </row>
    <row r="141" spans="4:10" x14ac:dyDescent="0.2">
      <c r="D141" s="2"/>
      <c r="E141" s="2"/>
      <c r="F141" s="2"/>
      <c r="G141" s="2"/>
      <c r="H141" s="2"/>
      <c r="I141" s="2"/>
      <c r="J141" s="2"/>
    </row>
    <row r="142" spans="4:10" x14ac:dyDescent="0.2">
      <c r="D142" s="2"/>
      <c r="E142" s="2"/>
      <c r="F142" s="2"/>
      <c r="G142" s="2"/>
      <c r="H142" s="2"/>
      <c r="I142" s="2"/>
      <c r="J142" s="2"/>
    </row>
    <row r="143" spans="4:10" x14ac:dyDescent="0.2">
      <c r="D143" s="2"/>
      <c r="E143" s="2"/>
      <c r="F143" s="2"/>
      <c r="G143" s="2"/>
      <c r="H143" s="2"/>
      <c r="I143" s="2"/>
      <c r="J143" s="2"/>
    </row>
    <row r="144" spans="4:10" x14ac:dyDescent="0.2">
      <c r="D144" s="2"/>
      <c r="E144" s="2"/>
      <c r="F144" s="2"/>
      <c r="G144" s="2"/>
      <c r="H144" s="2"/>
      <c r="I144" s="2"/>
      <c r="J144" s="2"/>
    </row>
    <row r="145" spans="4:10" x14ac:dyDescent="0.2">
      <c r="D145" s="2"/>
      <c r="E145" s="2"/>
      <c r="F145" s="2"/>
      <c r="G145" s="2"/>
      <c r="H145" s="2"/>
      <c r="I145" s="2"/>
      <c r="J145" s="2"/>
    </row>
    <row r="146" spans="4:10" x14ac:dyDescent="0.2">
      <c r="D146" s="2"/>
      <c r="E146" s="2"/>
      <c r="F146" s="2"/>
      <c r="G146" s="2"/>
      <c r="H146" s="2"/>
      <c r="I146" s="2"/>
      <c r="J146" s="2"/>
    </row>
    <row r="147" spans="4:10" x14ac:dyDescent="0.2">
      <c r="D147" s="2"/>
      <c r="E147" s="2"/>
      <c r="F147" s="2"/>
      <c r="G147" s="2"/>
      <c r="H147" s="2"/>
      <c r="I147" s="2"/>
      <c r="J147" s="2"/>
    </row>
    <row r="148" spans="4:10" x14ac:dyDescent="0.2">
      <c r="D148" s="2"/>
      <c r="E148" s="2"/>
      <c r="F148" s="2"/>
      <c r="G148" s="2"/>
      <c r="H148" s="2"/>
      <c r="I148" s="2"/>
      <c r="J148" s="2"/>
    </row>
    <row r="149" spans="4:10" x14ac:dyDescent="0.2">
      <c r="D149" s="2"/>
      <c r="E149" s="2"/>
      <c r="F149" s="2"/>
      <c r="G149" s="2"/>
      <c r="H149" s="2"/>
      <c r="I149" s="2"/>
      <c r="J149" s="2"/>
    </row>
    <row r="150" spans="4:10" x14ac:dyDescent="0.2">
      <c r="D150" s="2"/>
      <c r="E150" s="2"/>
      <c r="F150" s="2"/>
      <c r="G150" s="2"/>
      <c r="H150" s="2"/>
      <c r="I150" s="2"/>
      <c r="J150" s="2"/>
    </row>
    <row r="151" spans="4:10" x14ac:dyDescent="0.2">
      <c r="D151" s="2"/>
      <c r="E151" s="2"/>
      <c r="F151" s="2"/>
      <c r="G151" s="2"/>
      <c r="H151" s="2"/>
      <c r="I151" s="2"/>
      <c r="J151" s="2"/>
    </row>
    <row r="152" spans="4:10" x14ac:dyDescent="0.2">
      <c r="D152" s="2"/>
      <c r="E152" s="2"/>
      <c r="F152" s="2"/>
      <c r="G152" s="2"/>
      <c r="H152" s="2"/>
      <c r="I152" s="2"/>
      <c r="J152" s="2"/>
    </row>
    <row r="153" spans="4:10" x14ac:dyDescent="0.2">
      <c r="D153" s="2"/>
      <c r="E153" s="2"/>
      <c r="F153" s="2"/>
      <c r="G153" s="2"/>
      <c r="H153" s="2"/>
      <c r="I153" s="2"/>
      <c r="J153" s="2"/>
    </row>
    <row r="154" spans="4:10" x14ac:dyDescent="0.2">
      <c r="D154" s="2"/>
      <c r="E154" s="2"/>
      <c r="F154" s="2"/>
      <c r="G154" s="2"/>
      <c r="H154" s="2"/>
      <c r="I154" s="2"/>
      <c r="J154" s="2"/>
    </row>
    <row r="155" spans="4:10" x14ac:dyDescent="0.2">
      <c r="D155" s="2"/>
      <c r="E155" s="2"/>
      <c r="F155" s="2"/>
      <c r="G155" s="2"/>
      <c r="H155" s="2"/>
      <c r="I155" s="2"/>
      <c r="J155" s="2"/>
    </row>
    <row r="156" spans="4:10" x14ac:dyDescent="0.2">
      <c r="D156" s="2"/>
      <c r="E156" s="2"/>
      <c r="F156" s="2"/>
      <c r="G156" s="2"/>
      <c r="H156" s="2"/>
      <c r="I156" s="2"/>
      <c r="J156" s="2"/>
    </row>
    <row r="157" spans="4:10" x14ac:dyDescent="0.2">
      <c r="D157" s="2"/>
      <c r="E157" s="2"/>
      <c r="F157" s="2"/>
      <c r="G157" s="2"/>
      <c r="H157" s="2"/>
      <c r="I157" s="2"/>
      <c r="J157" s="2"/>
    </row>
    <row r="158" spans="4:10" x14ac:dyDescent="0.2">
      <c r="D158" s="2"/>
      <c r="E158" s="2"/>
      <c r="F158" s="2"/>
      <c r="G158" s="2"/>
      <c r="H158" s="2"/>
      <c r="I158" s="2"/>
      <c r="J158" s="2"/>
    </row>
    <row r="159" spans="4:10" x14ac:dyDescent="0.2">
      <c r="D159" s="2"/>
      <c r="E159" s="2"/>
      <c r="F159" s="2"/>
      <c r="G159" s="2"/>
      <c r="H159" s="2"/>
      <c r="I159" s="2"/>
      <c r="J159" s="2"/>
    </row>
    <row r="160" spans="4:10" x14ac:dyDescent="0.2">
      <c r="D160" s="2"/>
      <c r="E160" s="2"/>
      <c r="F160" s="2"/>
      <c r="G160" s="2"/>
      <c r="H160" s="2"/>
      <c r="I160" s="2"/>
      <c r="J160" s="2"/>
    </row>
    <row r="161" spans="4:10" x14ac:dyDescent="0.2">
      <c r="D161" s="2"/>
      <c r="E161" s="2"/>
      <c r="F161" s="2"/>
      <c r="G161" s="2"/>
      <c r="H161" s="2"/>
      <c r="I161" s="2"/>
      <c r="J161" s="2"/>
    </row>
    <row r="162" spans="4:10" x14ac:dyDescent="0.2">
      <c r="D162" s="2"/>
      <c r="E162" s="2"/>
      <c r="F162" s="2"/>
      <c r="G162" s="2"/>
      <c r="H162" s="2"/>
      <c r="I162" s="2"/>
      <c r="J162" s="2"/>
    </row>
    <row r="163" spans="4:10" x14ac:dyDescent="0.2">
      <c r="D163" s="2"/>
      <c r="E163" s="2"/>
      <c r="F163" s="2"/>
      <c r="G163" s="2"/>
      <c r="H163" s="2"/>
      <c r="I163" s="2"/>
      <c r="J163" s="2"/>
    </row>
    <row r="164" spans="4:10" x14ac:dyDescent="0.2">
      <c r="D164" s="2"/>
      <c r="E164" s="2"/>
      <c r="F164" s="2"/>
      <c r="G164" s="2"/>
      <c r="H164" s="2"/>
      <c r="I164" s="2"/>
      <c r="J164" s="2"/>
    </row>
    <row r="165" spans="4:10" x14ac:dyDescent="0.2">
      <c r="D165" s="2"/>
      <c r="E165" s="2"/>
      <c r="F165" s="2"/>
      <c r="G165" s="2"/>
      <c r="H165" s="2"/>
      <c r="I165" s="2"/>
      <c r="J165" s="2"/>
    </row>
    <row r="166" spans="4:10" x14ac:dyDescent="0.2">
      <c r="D166" s="2"/>
      <c r="E166" s="2"/>
      <c r="F166" s="2"/>
      <c r="G166" s="2"/>
      <c r="H166" s="2"/>
      <c r="I166" s="2"/>
      <c r="J166" s="2"/>
    </row>
    <row r="167" spans="4:10" x14ac:dyDescent="0.2">
      <c r="D167" s="2"/>
      <c r="E167" s="2"/>
      <c r="F167" s="2"/>
      <c r="G167" s="2"/>
      <c r="H167" s="2"/>
      <c r="I167" s="2"/>
      <c r="J167" s="2"/>
    </row>
    <row r="168" spans="4:10" x14ac:dyDescent="0.2">
      <c r="D168" s="2"/>
      <c r="E168" s="2"/>
      <c r="F168" s="2"/>
      <c r="G168" s="2"/>
      <c r="H168" s="2"/>
      <c r="I168" s="2"/>
      <c r="J168" s="2"/>
    </row>
    <row r="169" spans="4:10" x14ac:dyDescent="0.2">
      <c r="D169" s="2"/>
      <c r="E169" s="2"/>
      <c r="F169" s="2"/>
      <c r="G169" s="2"/>
      <c r="H169" s="2"/>
      <c r="I169" s="2"/>
      <c r="J169" s="2"/>
    </row>
    <row r="170" spans="4:10" x14ac:dyDescent="0.2">
      <c r="D170" s="2"/>
      <c r="E170" s="2"/>
      <c r="F170" s="2"/>
      <c r="G170" s="2"/>
      <c r="H170" s="2"/>
      <c r="I170" s="2"/>
      <c r="J170" s="2"/>
    </row>
    <row r="171" spans="4:10" x14ac:dyDescent="0.2">
      <c r="D171" s="2"/>
      <c r="E171" s="2"/>
      <c r="F171" s="2"/>
      <c r="G171" s="2"/>
      <c r="H171" s="2"/>
      <c r="I171" s="2"/>
      <c r="J171" s="2"/>
    </row>
    <row r="172" spans="4:10" x14ac:dyDescent="0.2">
      <c r="D172" s="2"/>
      <c r="E172" s="2"/>
      <c r="F172" s="2"/>
      <c r="G172" s="2"/>
      <c r="H172" s="2"/>
      <c r="I172" s="2"/>
      <c r="J172" s="2"/>
    </row>
    <row r="173" spans="4:10" x14ac:dyDescent="0.2">
      <c r="D173" s="2"/>
      <c r="E173" s="2"/>
      <c r="F173" s="2"/>
      <c r="G173" s="2"/>
      <c r="H173" s="2"/>
      <c r="I173" s="2"/>
      <c r="J173" s="2"/>
    </row>
    <row r="174" spans="4:10" x14ac:dyDescent="0.2">
      <c r="D174" s="2"/>
      <c r="E174" s="2"/>
      <c r="F174" s="2"/>
      <c r="G174" s="2"/>
      <c r="H174" s="2"/>
      <c r="I174" s="2"/>
      <c r="J174" s="2"/>
    </row>
    <row r="175" spans="4:10" x14ac:dyDescent="0.2">
      <c r="D175" s="2"/>
      <c r="E175" s="2"/>
      <c r="F175" s="2"/>
      <c r="G175" s="2"/>
      <c r="H175" s="2"/>
      <c r="I175" s="2"/>
      <c r="J175" s="2"/>
    </row>
    <row r="176" spans="4:10" x14ac:dyDescent="0.2">
      <c r="D176" s="2"/>
      <c r="E176" s="2"/>
      <c r="F176" s="2"/>
      <c r="G176" s="2"/>
      <c r="H176" s="2"/>
      <c r="I176" s="2"/>
      <c r="J176" s="2"/>
    </row>
    <row r="177" spans="4:10" x14ac:dyDescent="0.2">
      <c r="D177" s="2"/>
      <c r="E177" s="2"/>
      <c r="F177" s="2"/>
      <c r="G177" s="2"/>
      <c r="H177" s="2"/>
      <c r="I177" s="2"/>
      <c r="J177" s="2"/>
    </row>
    <row r="178" spans="4:10" x14ac:dyDescent="0.2">
      <c r="D178" s="2"/>
      <c r="E178" s="2"/>
      <c r="F178" s="2"/>
      <c r="G178" s="2"/>
      <c r="H178" s="2"/>
      <c r="I178" s="2"/>
      <c r="J178" s="2"/>
    </row>
    <row r="179" spans="4:10" x14ac:dyDescent="0.2">
      <c r="D179" s="2"/>
      <c r="E179" s="2"/>
      <c r="F179" s="2"/>
      <c r="G179" s="2"/>
      <c r="H179" s="2"/>
      <c r="I179" s="2"/>
      <c r="J179" s="2"/>
    </row>
    <row r="180" spans="4:10" x14ac:dyDescent="0.2">
      <c r="D180" s="2"/>
      <c r="E180" s="2"/>
      <c r="F180" s="2"/>
      <c r="G180" s="2"/>
      <c r="H180" s="2"/>
      <c r="I180" s="2"/>
      <c r="J180" s="2"/>
    </row>
    <row r="181" spans="4:10" x14ac:dyDescent="0.2">
      <c r="D181" s="2"/>
      <c r="E181" s="2"/>
      <c r="F181" s="2"/>
      <c r="G181" s="2"/>
      <c r="H181" s="2"/>
      <c r="I181" s="2"/>
      <c r="J181" s="2"/>
    </row>
    <row r="182" spans="4:10" x14ac:dyDescent="0.2">
      <c r="D182" s="2"/>
      <c r="E182" s="2"/>
      <c r="F182" s="2"/>
      <c r="G182" s="2"/>
      <c r="H182" s="2"/>
      <c r="I182" s="2"/>
      <c r="J182" s="2"/>
    </row>
    <row r="183" spans="4:10" x14ac:dyDescent="0.2">
      <c r="D183" s="2"/>
      <c r="E183" s="2"/>
      <c r="F183" s="2"/>
      <c r="G183" s="2"/>
      <c r="H183" s="2"/>
      <c r="I183" s="2"/>
      <c r="J183" s="2"/>
    </row>
    <row r="184" spans="4:10" x14ac:dyDescent="0.2">
      <c r="D184" s="2"/>
      <c r="E184" s="2"/>
      <c r="F184" s="2"/>
      <c r="G184" s="2"/>
      <c r="H184" s="2"/>
      <c r="I184" s="2"/>
      <c r="J184" s="2"/>
    </row>
    <row r="185" spans="4:10" x14ac:dyDescent="0.2">
      <c r="D185" s="2"/>
      <c r="E185" s="2"/>
      <c r="F185" s="2"/>
      <c r="G185" s="2"/>
      <c r="H185" s="2"/>
      <c r="I185" s="2"/>
      <c r="J185" s="2"/>
    </row>
    <row r="186" spans="4:10" x14ac:dyDescent="0.2">
      <c r="D186" s="2"/>
      <c r="E186" s="2"/>
      <c r="F186" s="2"/>
      <c r="G186" s="2"/>
      <c r="H186" s="2"/>
      <c r="I186" s="2"/>
      <c r="J186" s="2"/>
    </row>
    <row r="187" spans="4:10" x14ac:dyDescent="0.2">
      <c r="D187" s="2"/>
      <c r="E187" s="2"/>
      <c r="F187" s="2"/>
      <c r="G187" s="2"/>
      <c r="H187" s="2"/>
      <c r="I187" s="2"/>
      <c r="J187" s="2"/>
    </row>
    <row r="188" spans="4:10" x14ac:dyDescent="0.2">
      <c r="D188" s="2"/>
      <c r="E188" s="2"/>
      <c r="F188" s="2"/>
      <c r="G188" s="2"/>
      <c r="H188" s="2"/>
      <c r="I188" s="2"/>
      <c r="J188" s="2"/>
    </row>
    <row r="189" spans="4:10" x14ac:dyDescent="0.2">
      <c r="D189" s="2"/>
      <c r="E189" s="2"/>
      <c r="F189" s="2"/>
      <c r="G189" s="2"/>
      <c r="H189" s="2"/>
      <c r="I189" s="2"/>
      <c r="J189" s="2"/>
    </row>
    <row r="190" spans="4:10" x14ac:dyDescent="0.2">
      <c r="D190" s="2"/>
      <c r="E190" s="2"/>
      <c r="F190" s="2"/>
      <c r="G190" s="2"/>
      <c r="H190" s="2"/>
      <c r="I190" s="2"/>
      <c r="J190" s="2"/>
    </row>
    <row r="191" spans="4:10" x14ac:dyDescent="0.2">
      <c r="D191" s="2"/>
      <c r="E191" s="2"/>
      <c r="F191" s="2"/>
      <c r="G191" s="2"/>
      <c r="H191" s="2"/>
      <c r="I191" s="2"/>
      <c r="J191" s="2"/>
    </row>
    <row r="192" spans="4:10" x14ac:dyDescent="0.2">
      <c r="D192" s="2"/>
      <c r="E192" s="2"/>
      <c r="F192" s="2"/>
      <c r="G192" s="2"/>
      <c r="H192" s="2"/>
      <c r="I192" s="2"/>
      <c r="J192" s="2"/>
    </row>
    <row r="193" spans="4:10" x14ac:dyDescent="0.2">
      <c r="D193" s="2"/>
      <c r="E193" s="2"/>
      <c r="F193" s="2"/>
      <c r="G193" s="2"/>
      <c r="H193" s="2"/>
      <c r="I193" s="2"/>
      <c r="J193" s="2"/>
    </row>
    <row r="194" spans="4:10" x14ac:dyDescent="0.2">
      <c r="D194" s="2"/>
      <c r="E194" s="2"/>
      <c r="F194" s="2"/>
      <c r="G194" s="2"/>
      <c r="H194" s="2"/>
      <c r="I194" s="2"/>
      <c r="J194" s="2"/>
    </row>
    <row r="195" spans="4:10" x14ac:dyDescent="0.2">
      <c r="D195" s="2"/>
      <c r="E195" s="2"/>
      <c r="F195" s="2"/>
      <c r="G195" s="2"/>
      <c r="H195" s="2"/>
      <c r="I195" s="2"/>
      <c r="J195" s="2"/>
    </row>
    <row r="196" spans="4:10" x14ac:dyDescent="0.2">
      <c r="D196" s="2"/>
      <c r="E196" s="2"/>
      <c r="F196" s="2"/>
      <c r="G196" s="2"/>
      <c r="H196" s="2"/>
      <c r="I196" s="2"/>
      <c r="J196" s="2"/>
    </row>
    <row r="197" spans="4:10" x14ac:dyDescent="0.2">
      <c r="D197" s="2"/>
      <c r="E197" s="2"/>
      <c r="F197" s="2"/>
      <c r="G197" s="2"/>
      <c r="H197" s="2"/>
      <c r="I197" s="2"/>
      <c r="J197" s="2"/>
    </row>
    <row r="198" spans="4:10" x14ac:dyDescent="0.2">
      <c r="D198" s="2"/>
      <c r="E198" s="2"/>
      <c r="F198" s="2"/>
      <c r="G198" s="2"/>
      <c r="H198" s="2"/>
      <c r="I198" s="2"/>
      <c r="J198" s="2"/>
    </row>
    <row r="199" spans="4:10" x14ac:dyDescent="0.2">
      <c r="D199" s="2"/>
      <c r="E199" s="2"/>
      <c r="F199" s="2"/>
      <c r="G199" s="2"/>
      <c r="H199" s="2"/>
      <c r="I199" s="2"/>
      <c r="J199" s="2"/>
    </row>
    <row r="200" spans="4:10" x14ac:dyDescent="0.2">
      <c r="D200" s="2"/>
      <c r="E200" s="2"/>
      <c r="F200" s="2"/>
      <c r="G200" s="2"/>
      <c r="H200" s="2"/>
      <c r="I200" s="2"/>
      <c r="J200" s="2"/>
    </row>
    <row r="201" spans="4:10" x14ac:dyDescent="0.2">
      <c r="D201" s="2"/>
      <c r="E201" s="2"/>
      <c r="F201" s="2"/>
      <c r="G201" s="2"/>
      <c r="H201" s="2"/>
      <c r="I201" s="2"/>
      <c r="J201" s="2"/>
    </row>
    <row r="202" spans="4:10" x14ac:dyDescent="0.2">
      <c r="D202" s="2"/>
      <c r="E202" s="2"/>
      <c r="F202" s="2"/>
      <c r="G202" s="2"/>
      <c r="H202" s="2"/>
      <c r="I202" s="2"/>
      <c r="J202" s="2"/>
    </row>
    <row r="203" spans="4:10" x14ac:dyDescent="0.2">
      <c r="D203" s="2"/>
      <c r="E203" s="2"/>
      <c r="F203" s="2"/>
      <c r="G203" s="2"/>
      <c r="H203" s="2"/>
      <c r="I203" s="2"/>
      <c r="J203" s="2"/>
    </row>
    <row r="204" spans="4:10" x14ac:dyDescent="0.2">
      <c r="D204" s="2"/>
      <c r="E204" s="2"/>
      <c r="F204" s="2"/>
      <c r="G204" s="2"/>
      <c r="H204" s="2"/>
      <c r="I204" s="2"/>
      <c r="J204" s="2"/>
    </row>
    <row r="205" spans="4:10" x14ac:dyDescent="0.2">
      <c r="D205" s="2"/>
      <c r="E205" s="2"/>
      <c r="F205" s="2"/>
      <c r="G205" s="2"/>
      <c r="H205" s="2"/>
      <c r="I205" s="2"/>
      <c r="J205" s="2"/>
    </row>
    <row r="206" spans="4:10" x14ac:dyDescent="0.2">
      <c r="D206" s="2"/>
      <c r="E206" s="2"/>
      <c r="F206" s="2"/>
      <c r="G206" s="2"/>
      <c r="H206" s="2"/>
      <c r="I206" s="2"/>
      <c r="J206" s="2"/>
    </row>
    <row r="207" spans="4:10" x14ac:dyDescent="0.2">
      <c r="D207" s="2"/>
      <c r="E207" s="2"/>
      <c r="F207" s="2"/>
      <c r="G207" s="2"/>
      <c r="H207" s="2"/>
      <c r="I207" s="2"/>
      <c r="J207" s="2"/>
    </row>
    <row r="208" spans="4:10" x14ac:dyDescent="0.2">
      <c r="D208" s="2"/>
      <c r="E208" s="2"/>
      <c r="F208" s="2"/>
      <c r="G208" s="2"/>
      <c r="H208" s="2"/>
      <c r="I208" s="2"/>
      <c r="J208" s="2"/>
    </row>
    <row r="209" spans="4:10" x14ac:dyDescent="0.2">
      <c r="D209" s="2"/>
      <c r="E209" s="2"/>
      <c r="F209" s="2"/>
      <c r="G209" s="2"/>
      <c r="H209" s="2"/>
      <c r="I209" s="2"/>
      <c r="J209" s="2"/>
    </row>
    <row r="210" spans="4:10" x14ac:dyDescent="0.2">
      <c r="D210" s="2"/>
      <c r="E210" s="2"/>
      <c r="F210" s="2"/>
      <c r="G210" s="2"/>
      <c r="H210" s="2"/>
      <c r="I210" s="2"/>
      <c r="J210" s="2"/>
    </row>
    <row r="211" spans="4:10" x14ac:dyDescent="0.2">
      <c r="D211" s="2"/>
      <c r="E211" s="2"/>
      <c r="F211" s="2"/>
      <c r="G211" s="2"/>
      <c r="H211" s="2"/>
      <c r="I211" s="2"/>
      <c r="J211" s="2"/>
    </row>
    <row r="212" spans="4:10" x14ac:dyDescent="0.2">
      <c r="D212" s="2"/>
      <c r="E212" s="2"/>
      <c r="F212" s="2"/>
      <c r="G212" s="2"/>
      <c r="H212" s="2"/>
      <c r="I212" s="2"/>
      <c r="J212" s="2"/>
    </row>
    <row r="213" spans="4:10" x14ac:dyDescent="0.2">
      <c r="D213" s="2"/>
      <c r="E213" s="2"/>
      <c r="F213" s="2"/>
      <c r="G213" s="2"/>
      <c r="H213" s="2"/>
      <c r="I213" s="2"/>
      <c r="J213" s="2"/>
    </row>
    <row r="214" spans="4:10" x14ac:dyDescent="0.2">
      <c r="D214" s="2"/>
      <c r="E214" s="2"/>
      <c r="F214" s="2"/>
      <c r="G214" s="2"/>
      <c r="H214" s="2"/>
      <c r="I214" s="2"/>
      <c r="J214" s="2"/>
    </row>
    <row r="215" spans="4:10" x14ac:dyDescent="0.2">
      <c r="D215" s="2"/>
      <c r="E215" s="2"/>
      <c r="F215" s="2"/>
      <c r="G215" s="2"/>
      <c r="H215" s="2"/>
      <c r="I215" s="2"/>
      <c r="J215" s="2"/>
    </row>
    <row r="216" spans="4:10" x14ac:dyDescent="0.2">
      <c r="D216" s="2"/>
      <c r="E216" s="2"/>
      <c r="F216" s="2"/>
      <c r="G216" s="2"/>
      <c r="H216" s="2"/>
      <c r="I216" s="2"/>
      <c r="J216" s="2"/>
    </row>
    <row r="217" spans="4:10" x14ac:dyDescent="0.2">
      <c r="D217" s="2"/>
      <c r="E217" s="2"/>
      <c r="F217" s="2"/>
      <c r="G217" s="2"/>
      <c r="H217" s="2"/>
      <c r="I217" s="2"/>
      <c r="J217" s="2"/>
    </row>
    <row r="218" spans="4:10" x14ac:dyDescent="0.2">
      <c r="D218" s="2"/>
      <c r="E218" s="2"/>
      <c r="F218" s="2"/>
      <c r="G218" s="2"/>
      <c r="H218" s="2"/>
      <c r="I218" s="2"/>
      <c r="J218" s="2"/>
    </row>
    <row r="219" spans="4:10" x14ac:dyDescent="0.2">
      <c r="D219" s="2"/>
      <c r="E219" s="2"/>
      <c r="F219" s="2"/>
      <c r="G219" s="2"/>
      <c r="H219" s="2"/>
      <c r="I219" s="2"/>
      <c r="J219" s="2"/>
    </row>
    <row r="220" spans="4:10" x14ac:dyDescent="0.2">
      <c r="D220" s="2"/>
      <c r="E220" s="2"/>
      <c r="F220" s="2"/>
      <c r="G220" s="2"/>
      <c r="H220" s="2"/>
      <c r="I220" s="2"/>
      <c r="J220" s="2"/>
    </row>
    <row r="221" spans="4:10" x14ac:dyDescent="0.2">
      <c r="D221" s="2"/>
      <c r="E221" s="2"/>
      <c r="F221" s="2"/>
      <c r="G221" s="2"/>
      <c r="H221" s="2"/>
      <c r="I221" s="2"/>
      <c r="J221" s="2"/>
    </row>
    <row r="222" spans="4:10" x14ac:dyDescent="0.2">
      <c r="D222" s="2"/>
      <c r="E222" s="2"/>
      <c r="F222" s="2"/>
      <c r="G222" s="2"/>
      <c r="H222" s="2"/>
      <c r="I222" s="2"/>
      <c r="J222" s="2"/>
    </row>
    <row r="223" spans="4:10" x14ac:dyDescent="0.2">
      <c r="D223" s="2"/>
      <c r="E223" s="2"/>
      <c r="F223" s="2"/>
      <c r="G223" s="2"/>
      <c r="H223" s="2"/>
      <c r="I223" s="2"/>
      <c r="J223" s="2"/>
    </row>
    <row r="224" spans="4:10" x14ac:dyDescent="0.2">
      <c r="D224" s="2"/>
      <c r="E224" s="2"/>
      <c r="F224" s="2"/>
      <c r="G224" s="2"/>
      <c r="H224" s="2"/>
      <c r="I224" s="2"/>
      <c r="J224" s="2"/>
    </row>
    <row r="225" spans="4:10" x14ac:dyDescent="0.2">
      <c r="D225" s="2"/>
      <c r="E225" s="2"/>
      <c r="F225" s="2"/>
      <c r="G225" s="2"/>
      <c r="H225" s="2"/>
      <c r="I225" s="2"/>
      <c r="J225" s="2"/>
    </row>
    <row r="226" spans="4:10" x14ac:dyDescent="0.2">
      <c r="D226" s="2"/>
      <c r="E226" s="2"/>
      <c r="F226" s="2"/>
      <c r="G226" s="2"/>
      <c r="H226" s="2"/>
      <c r="I226" s="2"/>
      <c r="J226" s="2"/>
    </row>
    <row r="227" spans="4:10" x14ac:dyDescent="0.2">
      <c r="D227" s="2"/>
      <c r="E227" s="2"/>
      <c r="F227" s="2"/>
      <c r="G227" s="2"/>
      <c r="H227" s="2"/>
      <c r="I227" s="2"/>
      <c r="J227" s="2"/>
    </row>
    <row r="228" spans="4:10" x14ac:dyDescent="0.2">
      <c r="D228" s="2"/>
      <c r="E228" s="2"/>
      <c r="F228" s="2"/>
      <c r="G228" s="2"/>
      <c r="H228" s="2"/>
      <c r="I228" s="2"/>
      <c r="J228" s="2"/>
    </row>
    <row r="229" spans="4:10" x14ac:dyDescent="0.2">
      <c r="D229" s="2"/>
      <c r="E229" s="2"/>
      <c r="F229" s="2"/>
      <c r="G229" s="2"/>
      <c r="H229" s="2"/>
      <c r="I229" s="2"/>
      <c r="J229" s="2"/>
    </row>
    <row r="230" spans="4:10" x14ac:dyDescent="0.2">
      <c r="D230" s="2"/>
      <c r="E230" s="2"/>
      <c r="F230" s="2"/>
      <c r="G230" s="2"/>
      <c r="H230" s="2"/>
      <c r="I230" s="2"/>
      <c r="J230" s="2"/>
    </row>
    <row r="231" spans="4:10" x14ac:dyDescent="0.2">
      <c r="D231" s="2"/>
      <c r="E231" s="2"/>
      <c r="F231" s="2"/>
      <c r="G231" s="2"/>
      <c r="H231" s="2"/>
      <c r="I231" s="2"/>
      <c r="J231" s="2"/>
    </row>
    <row r="232" spans="4:10" x14ac:dyDescent="0.2">
      <c r="D232" s="2"/>
      <c r="E232" s="2"/>
      <c r="F232" s="2"/>
      <c r="G232" s="2"/>
      <c r="H232" s="2"/>
      <c r="I232" s="2"/>
      <c r="J232" s="2"/>
    </row>
    <row r="233" spans="4:10" x14ac:dyDescent="0.2">
      <c r="D233" s="2"/>
      <c r="E233" s="2"/>
      <c r="F233" s="2"/>
      <c r="G233" s="2"/>
      <c r="H233" s="2"/>
      <c r="I233" s="2"/>
      <c r="J233" s="2"/>
    </row>
    <row r="234" spans="4:10" x14ac:dyDescent="0.2">
      <c r="D234" s="2"/>
      <c r="E234" s="2"/>
      <c r="F234" s="2"/>
      <c r="G234" s="2"/>
      <c r="H234" s="2"/>
      <c r="I234" s="2"/>
      <c r="J234" s="2"/>
    </row>
    <row r="235" spans="4:10" x14ac:dyDescent="0.2">
      <c r="D235" s="2"/>
      <c r="E235" s="2"/>
      <c r="F235" s="2"/>
      <c r="G235" s="2"/>
      <c r="H235" s="2"/>
      <c r="I235" s="2"/>
      <c r="J235" s="2"/>
    </row>
    <row r="236" spans="4:10" x14ac:dyDescent="0.2">
      <c r="D236" s="2"/>
      <c r="E236" s="2"/>
      <c r="F236" s="2"/>
      <c r="G236" s="2"/>
      <c r="H236" s="2"/>
      <c r="I236" s="2"/>
      <c r="J236" s="2"/>
    </row>
    <row r="237" spans="4:10" x14ac:dyDescent="0.2">
      <c r="D237" s="2"/>
      <c r="E237" s="2"/>
      <c r="F237" s="2"/>
      <c r="G237" s="2"/>
      <c r="H237" s="2"/>
      <c r="I237" s="2"/>
      <c r="J237" s="2"/>
    </row>
    <row r="238" spans="4:10" x14ac:dyDescent="0.2">
      <c r="D238" s="2"/>
      <c r="E238" s="2"/>
      <c r="F238" s="2"/>
      <c r="G238" s="2"/>
      <c r="H238" s="2"/>
      <c r="I238" s="2"/>
      <c r="J238" s="2"/>
    </row>
    <row r="239" spans="4:10" x14ac:dyDescent="0.2">
      <c r="D239" s="2"/>
      <c r="E239" s="2"/>
      <c r="F239" s="2"/>
      <c r="G239" s="2"/>
      <c r="H239" s="2"/>
      <c r="I239" s="2"/>
      <c r="J239" s="2"/>
    </row>
    <row r="240" spans="4:10" x14ac:dyDescent="0.2">
      <c r="D240" s="2"/>
      <c r="E240" s="2"/>
      <c r="F240" s="2"/>
      <c r="G240" s="2"/>
      <c r="H240" s="2"/>
      <c r="I240" s="2"/>
      <c r="J240" s="2"/>
    </row>
    <row r="241" spans="4:10" x14ac:dyDescent="0.2">
      <c r="D241" s="2"/>
      <c r="E241" s="2"/>
      <c r="F241" s="2"/>
      <c r="G241" s="2"/>
      <c r="H241" s="2"/>
      <c r="I241" s="2"/>
      <c r="J241" s="2"/>
    </row>
    <row r="242" spans="4:10" x14ac:dyDescent="0.2">
      <c r="D242" s="2"/>
      <c r="E242" s="2"/>
      <c r="F242" s="2"/>
      <c r="G242" s="2"/>
      <c r="H242" s="2"/>
      <c r="I242" s="2"/>
      <c r="J242" s="2"/>
    </row>
    <row r="243" spans="4:10" x14ac:dyDescent="0.2">
      <c r="D243" s="2"/>
      <c r="E243" s="2"/>
      <c r="F243" s="2"/>
      <c r="G243" s="2"/>
      <c r="H243" s="2"/>
      <c r="I243" s="2"/>
      <c r="J243" s="2"/>
    </row>
    <row r="244" spans="4:10" x14ac:dyDescent="0.2">
      <c r="D244" s="2"/>
      <c r="E244" s="2"/>
      <c r="F244" s="2"/>
      <c r="G244" s="2"/>
      <c r="H244" s="2"/>
      <c r="I244" s="2"/>
      <c r="J244" s="2"/>
    </row>
    <row r="245" spans="4:10" x14ac:dyDescent="0.2">
      <c r="D245" s="2"/>
      <c r="E245" s="2"/>
      <c r="F245" s="2"/>
      <c r="G245" s="2"/>
      <c r="H245" s="2"/>
      <c r="I245" s="2"/>
      <c r="J245" s="2"/>
    </row>
    <row r="246" spans="4:10" x14ac:dyDescent="0.2">
      <c r="D246" s="2"/>
      <c r="E246" s="2"/>
      <c r="F246" s="2"/>
      <c r="G246" s="2"/>
      <c r="H246" s="2"/>
      <c r="I246" s="2"/>
      <c r="J246" s="2"/>
    </row>
    <row r="247" spans="4:10" x14ac:dyDescent="0.2">
      <c r="D247" s="2"/>
      <c r="E247" s="2"/>
      <c r="F247" s="2"/>
      <c r="G247" s="2"/>
      <c r="H247" s="2"/>
      <c r="I247" s="2"/>
      <c r="J247" s="2"/>
    </row>
    <row r="248" spans="4:10" x14ac:dyDescent="0.2">
      <c r="D248" s="2"/>
      <c r="E248" s="2"/>
      <c r="F248" s="2"/>
      <c r="G248" s="2"/>
      <c r="H248" s="2"/>
      <c r="I248" s="2"/>
      <c r="J248" s="2"/>
    </row>
    <row r="249" spans="4:10" x14ac:dyDescent="0.2">
      <c r="D249" s="2"/>
      <c r="E249" s="2"/>
      <c r="F249" s="2"/>
      <c r="G249" s="2"/>
      <c r="H249" s="2"/>
      <c r="I249" s="2"/>
      <c r="J249" s="2"/>
    </row>
    <row r="250" spans="4:10" x14ac:dyDescent="0.2">
      <c r="D250" s="2"/>
      <c r="E250" s="2"/>
      <c r="F250" s="2"/>
      <c r="G250" s="2"/>
      <c r="H250" s="2"/>
      <c r="I250" s="2"/>
      <c r="J250" s="2"/>
    </row>
    <row r="251" spans="4:10" x14ac:dyDescent="0.2">
      <c r="D251" s="2"/>
      <c r="E251" s="2"/>
      <c r="F251" s="2"/>
      <c r="G251" s="2"/>
      <c r="H251" s="2"/>
      <c r="I251" s="2"/>
      <c r="J251" s="2"/>
    </row>
    <row r="252" spans="4:10" x14ac:dyDescent="0.2">
      <c r="D252" s="2"/>
      <c r="E252" s="2"/>
      <c r="F252" s="2"/>
      <c r="G252" s="2"/>
      <c r="H252" s="2"/>
      <c r="I252" s="2"/>
      <c r="J252" s="2"/>
    </row>
    <row r="253" spans="4:10" x14ac:dyDescent="0.2">
      <c r="D253" s="2"/>
      <c r="E253" s="2"/>
      <c r="F253" s="2"/>
      <c r="G253" s="2"/>
      <c r="H253" s="2"/>
      <c r="I253" s="2"/>
      <c r="J253" s="2"/>
    </row>
    <row r="254" spans="4:10" x14ac:dyDescent="0.2">
      <c r="D254" s="2"/>
      <c r="E254" s="2"/>
      <c r="F254" s="2"/>
      <c r="G254" s="2"/>
      <c r="H254" s="2"/>
      <c r="I254" s="2"/>
      <c r="J254" s="2"/>
    </row>
    <row r="255" spans="4:10" x14ac:dyDescent="0.2">
      <c r="D255" s="2"/>
      <c r="E255" s="2"/>
      <c r="F255" s="2"/>
      <c r="G255" s="2"/>
      <c r="H255" s="2"/>
      <c r="I255" s="2"/>
      <c r="J255" s="2"/>
    </row>
    <row r="256" spans="4:10" x14ac:dyDescent="0.2">
      <c r="D256" s="2"/>
      <c r="E256" s="2"/>
      <c r="F256" s="2"/>
      <c r="G256" s="2"/>
      <c r="H256" s="2"/>
      <c r="I256" s="2"/>
      <c r="J256" s="2"/>
    </row>
    <row r="257" spans="4:10" x14ac:dyDescent="0.2">
      <c r="D257" s="2"/>
      <c r="E257" s="2"/>
      <c r="F257" s="2"/>
      <c r="G257" s="2"/>
      <c r="H257" s="2"/>
      <c r="I257" s="2"/>
      <c r="J257" s="2"/>
    </row>
    <row r="258" spans="4:10" x14ac:dyDescent="0.2">
      <c r="D258" s="2"/>
      <c r="E258" s="2"/>
      <c r="F258" s="2"/>
      <c r="G258" s="2"/>
      <c r="H258" s="2"/>
      <c r="I258" s="2"/>
      <c r="J258" s="2"/>
    </row>
    <row r="259" spans="4:10" x14ac:dyDescent="0.2">
      <c r="D259" s="2"/>
      <c r="E259" s="2"/>
      <c r="F259" s="2"/>
      <c r="G259" s="2"/>
      <c r="H259" s="2"/>
      <c r="I259" s="2"/>
      <c r="J259" s="2"/>
    </row>
    <row r="260" spans="4:10" x14ac:dyDescent="0.2">
      <c r="D260" s="2"/>
      <c r="E260" s="2"/>
      <c r="F260" s="2"/>
      <c r="G260" s="2"/>
      <c r="H260" s="2"/>
      <c r="I260" s="2"/>
      <c r="J260" s="2"/>
    </row>
    <row r="261" spans="4:10" x14ac:dyDescent="0.2">
      <c r="D261" s="2"/>
      <c r="E261" s="2"/>
      <c r="F261" s="2"/>
      <c r="G261" s="2"/>
      <c r="H261" s="2"/>
      <c r="I261" s="2"/>
      <c r="J261" s="2"/>
    </row>
  </sheetData>
  <mergeCells count="32">
    <mergeCell ref="B26:M26"/>
    <mergeCell ref="B2:M2"/>
    <mergeCell ref="D6:F6"/>
    <mergeCell ref="G6:I6"/>
    <mergeCell ref="B9:C9"/>
    <mergeCell ref="B10:C10"/>
    <mergeCell ref="B14:C14"/>
    <mergeCell ref="D7:D8"/>
    <mergeCell ref="E7:E8"/>
    <mergeCell ref="F7:F8"/>
    <mergeCell ref="G7:G8"/>
    <mergeCell ref="B18:C18"/>
    <mergeCell ref="B17:C17"/>
    <mergeCell ref="B23:M23"/>
    <mergeCell ref="B22:C22"/>
    <mergeCell ref="B19:C19"/>
    <mergeCell ref="B24:M24"/>
    <mergeCell ref="B25:M25"/>
    <mergeCell ref="H7:H8"/>
    <mergeCell ref="B6:C8"/>
    <mergeCell ref="K6:K8"/>
    <mergeCell ref="L6:L8"/>
    <mergeCell ref="M6:M8"/>
    <mergeCell ref="J6:J8"/>
    <mergeCell ref="B15:C15"/>
    <mergeCell ref="B16:C16"/>
    <mergeCell ref="B20:C20"/>
    <mergeCell ref="B21:C21"/>
    <mergeCell ref="B11:C11"/>
    <mergeCell ref="I7:I8"/>
    <mergeCell ref="B13:C13"/>
    <mergeCell ref="B12:C1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N72"/>
  <sheetViews>
    <sheetView topLeftCell="A32" zoomScaleNormal="100" workbookViewId="0">
      <selection activeCell="B2" sqref="B2:K67"/>
    </sheetView>
  </sheetViews>
  <sheetFormatPr baseColWidth="10" defaultColWidth="11.42578125" defaultRowHeight="11.25" x14ac:dyDescent="0.2"/>
  <cols>
    <col min="1" max="1" width="3.7109375" style="5" customWidth="1"/>
    <col min="2" max="2" width="15.5703125" style="5" customWidth="1"/>
    <col min="3" max="3" width="27" style="5" bestFit="1" customWidth="1"/>
    <col min="4" max="4" width="14.28515625" style="5" customWidth="1"/>
    <col min="5" max="6" width="12.7109375" style="5" bestFit="1" customWidth="1"/>
    <col min="7" max="7" width="13.42578125" style="5" bestFit="1" customWidth="1"/>
    <col min="8" max="9" width="12.7109375" style="5" bestFit="1" customWidth="1"/>
    <col min="10" max="10" width="17.85546875" style="5" customWidth="1"/>
    <col min="11" max="11" width="20.28515625" style="5" customWidth="1"/>
    <col min="12" max="12" width="11.42578125" style="1"/>
    <col min="13" max="16384" width="11.42578125" style="5"/>
  </cols>
  <sheetData>
    <row r="1" spans="2:14" x14ac:dyDescent="0.2">
      <c r="G1" s="6"/>
      <c r="L1" s="5"/>
    </row>
    <row r="2" spans="2:14" ht="15" x14ac:dyDescent="0.25">
      <c r="B2" s="7" t="s">
        <v>114</v>
      </c>
      <c r="L2" s="5"/>
    </row>
    <row r="3" spans="2:14" ht="12.75" x14ac:dyDescent="0.2">
      <c r="B3" s="27" t="s">
        <v>74</v>
      </c>
      <c r="L3" s="5"/>
    </row>
    <row r="4" spans="2:14" x14ac:dyDescent="0.2">
      <c r="B4" s="8"/>
      <c r="L4" s="5"/>
    </row>
    <row r="5" spans="2:14" ht="12" x14ac:dyDescent="0.2">
      <c r="B5" s="74" t="s">
        <v>36</v>
      </c>
      <c r="C5" s="74" t="s">
        <v>0</v>
      </c>
      <c r="D5" s="68" t="s">
        <v>87</v>
      </c>
      <c r="E5" s="69"/>
      <c r="F5" s="70"/>
      <c r="G5" s="68" t="s">
        <v>98</v>
      </c>
      <c r="H5" s="69"/>
      <c r="I5" s="70"/>
      <c r="J5" s="61" t="s">
        <v>99</v>
      </c>
      <c r="K5" s="61" t="s">
        <v>100</v>
      </c>
      <c r="L5" s="5"/>
    </row>
    <row r="6" spans="2:14" x14ac:dyDescent="0.2">
      <c r="B6" s="75"/>
      <c r="C6" s="75"/>
      <c r="D6" s="77" t="s">
        <v>67</v>
      </c>
      <c r="E6" s="77" t="s">
        <v>68</v>
      </c>
      <c r="F6" s="78" t="s">
        <v>1</v>
      </c>
      <c r="G6" s="77" t="s">
        <v>67</v>
      </c>
      <c r="H6" s="77" t="s">
        <v>68</v>
      </c>
      <c r="I6" s="78" t="s">
        <v>1</v>
      </c>
      <c r="J6" s="62"/>
      <c r="K6" s="62"/>
      <c r="L6" s="5"/>
    </row>
    <row r="7" spans="2:14" x14ac:dyDescent="0.2">
      <c r="B7" s="76"/>
      <c r="C7" s="76"/>
      <c r="D7" s="77"/>
      <c r="E7" s="77"/>
      <c r="F7" s="79"/>
      <c r="G7" s="77"/>
      <c r="H7" s="77"/>
      <c r="I7" s="79"/>
      <c r="J7" s="63"/>
      <c r="K7" s="63"/>
      <c r="L7" s="5"/>
    </row>
    <row r="8" spans="2:14" ht="12" x14ac:dyDescent="0.2">
      <c r="B8" s="80" t="s">
        <v>37</v>
      </c>
      <c r="C8" s="21" t="s">
        <v>2</v>
      </c>
      <c r="D8" s="15">
        <v>137</v>
      </c>
      <c r="E8" s="15">
        <v>1</v>
      </c>
      <c r="F8" s="15">
        <v>138</v>
      </c>
      <c r="G8" s="16">
        <v>312</v>
      </c>
      <c r="H8" s="16">
        <v>0</v>
      </c>
      <c r="I8" s="16">
        <v>312</v>
      </c>
      <c r="J8" s="18">
        <v>2.106513989413417E-4</v>
      </c>
      <c r="K8" s="17">
        <v>1.2608695652173914</v>
      </c>
      <c r="L8" s="5"/>
      <c r="M8" s="49"/>
      <c r="N8" s="49"/>
    </row>
    <row r="9" spans="2:14" ht="12" x14ac:dyDescent="0.2">
      <c r="B9" s="80"/>
      <c r="C9" s="21" t="s">
        <v>3</v>
      </c>
      <c r="D9" s="15">
        <v>140994</v>
      </c>
      <c r="E9" s="15">
        <v>78875</v>
      </c>
      <c r="F9" s="15">
        <v>219869</v>
      </c>
      <c r="G9" s="16">
        <v>314881</v>
      </c>
      <c r="H9" s="16">
        <v>136658</v>
      </c>
      <c r="I9" s="16">
        <v>451539</v>
      </c>
      <c r="J9" s="17">
        <v>0.30486321162363617</v>
      </c>
      <c r="K9" s="17">
        <v>1.0536728688446302</v>
      </c>
      <c r="L9" s="5"/>
      <c r="M9" s="49"/>
      <c r="N9" s="49"/>
    </row>
    <row r="10" spans="2:14" ht="12" x14ac:dyDescent="0.2">
      <c r="B10" s="80"/>
      <c r="C10" s="21" t="s">
        <v>4</v>
      </c>
      <c r="D10" s="15">
        <v>4026</v>
      </c>
      <c r="E10" s="15">
        <v>2361</v>
      </c>
      <c r="F10" s="15">
        <v>6387</v>
      </c>
      <c r="G10" s="16">
        <v>8730</v>
      </c>
      <c r="H10" s="16">
        <v>5451</v>
      </c>
      <c r="I10" s="16">
        <v>14181</v>
      </c>
      <c r="J10" s="17">
        <v>9.5745111807280982E-3</v>
      </c>
      <c r="K10" s="17">
        <v>1.2202912165335837</v>
      </c>
      <c r="L10" s="5"/>
      <c r="M10" s="49"/>
      <c r="N10" s="49"/>
    </row>
    <row r="11" spans="2:14" ht="12" x14ac:dyDescent="0.2">
      <c r="B11" s="81" t="s">
        <v>47</v>
      </c>
      <c r="C11" s="81"/>
      <c r="D11" s="22">
        <v>145157</v>
      </c>
      <c r="E11" s="22">
        <v>81237</v>
      </c>
      <c r="F11" s="22">
        <v>226394</v>
      </c>
      <c r="G11" s="22">
        <v>323923</v>
      </c>
      <c r="H11" s="22">
        <v>142109</v>
      </c>
      <c r="I11" s="22">
        <v>466032</v>
      </c>
      <c r="J11" s="23">
        <v>0.3146483742033056</v>
      </c>
      <c r="K11" s="23">
        <v>1.0584997835631687</v>
      </c>
      <c r="L11" s="5"/>
      <c r="M11" s="49"/>
      <c r="N11" s="49"/>
    </row>
    <row r="12" spans="2:14" ht="12" x14ac:dyDescent="0.2">
      <c r="B12" s="82" t="s">
        <v>46</v>
      </c>
      <c r="C12" s="21" t="s">
        <v>63</v>
      </c>
      <c r="D12" s="15">
        <v>0</v>
      </c>
      <c r="E12" s="15">
        <v>0</v>
      </c>
      <c r="F12" s="15">
        <v>0</v>
      </c>
      <c r="G12" s="16">
        <v>1</v>
      </c>
      <c r="H12" s="16">
        <v>0</v>
      </c>
      <c r="I12" s="16">
        <v>1</v>
      </c>
      <c r="J12" s="17">
        <v>6.75164740196608E-7</v>
      </c>
      <c r="K12" s="17" t="s">
        <v>109</v>
      </c>
      <c r="L12" s="5"/>
      <c r="M12" s="49"/>
      <c r="N12" s="49"/>
    </row>
    <row r="13" spans="2:14" ht="12" x14ac:dyDescent="0.2">
      <c r="B13" s="83"/>
      <c r="C13" s="21" t="s">
        <v>5</v>
      </c>
      <c r="D13" s="15">
        <v>4942</v>
      </c>
      <c r="E13" s="15">
        <v>2209</v>
      </c>
      <c r="F13" s="15">
        <v>7151</v>
      </c>
      <c r="G13" s="16">
        <v>10033</v>
      </c>
      <c r="H13" s="16">
        <v>5958</v>
      </c>
      <c r="I13" s="16">
        <v>15991</v>
      </c>
      <c r="J13" s="17">
        <v>1.0796559360483958E-2</v>
      </c>
      <c r="K13" s="17">
        <v>1.236190742553489</v>
      </c>
      <c r="L13" s="5"/>
      <c r="M13" s="49"/>
      <c r="N13" s="49"/>
    </row>
    <row r="14" spans="2:14" ht="12" x14ac:dyDescent="0.2">
      <c r="B14" s="81" t="s">
        <v>48</v>
      </c>
      <c r="C14" s="81"/>
      <c r="D14" s="22">
        <v>4942</v>
      </c>
      <c r="E14" s="22">
        <v>2209</v>
      </c>
      <c r="F14" s="22">
        <v>7151</v>
      </c>
      <c r="G14" s="22">
        <v>10034</v>
      </c>
      <c r="H14" s="22">
        <v>5958</v>
      </c>
      <c r="I14" s="22">
        <v>15992</v>
      </c>
      <c r="J14" s="23">
        <v>1.0797234525224155E-2</v>
      </c>
      <c r="K14" s="23">
        <v>1.2363305831352258</v>
      </c>
      <c r="L14" s="5"/>
      <c r="M14" s="49"/>
      <c r="N14" s="49"/>
    </row>
    <row r="15" spans="2:14" ht="12" x14ac:dyDescent="0.2">
      <c r="B15" s="84" t="s">
        <v>6</v>
      </c>
      <c r="C15" s="21" t="s">
        <v>7</v>
      </c>
      <c r="D15" s="15">
        <v>2382</v>
      </c>
      <c r="E15" s="15">
        <v>291</v>
      </c>
      <c r="F15" s="15">
        <v>2673</v>
      </c>
      <c r="G15" s="16">
        <v>4854</v>
      </c>
      <c r="H15" s="16">
        <v>693</v>
      </c>
      <c r="I15" s="16">
        <v>5547</v>
      </c>
      <c r="J15" s="17">
        <v>3.7451388138705845E-3</v>
      </c>
      <c r="K15" s="17">
        <v>1.0751964085297419</v>
      </c>
      <c r="L15" s="5"/>
      <c r="M15" s="49"/>
      <c r="N15" s="49"/>
    </row>
    <row r="16" spans="2:14" ht="12" x14ac:dyDescent="0.2">
      <c r="B16" s="84"/>
      <c r="C16" s="21" t="s">
        <v>8</v>
      </c>
      <c r="D16" s="15">
        <v>13</v>
      </c>
      <c r="E16" s="15">
        <v>0</v>
      </c>
      <c r="F16" s="15">
        <v>13</v>
      </c>
      <c r="G16" s="16">
        <v>21</v>
      </c>
      <c r="H16" s="16">
        <v>1</v>
      </c>
      <c r="I16" s="16">
        <v>22</v>
      </c>
      <c r="J16" s="17">
        <v>1.4853624284325376E-5</v>
      </c>
      <c r="K16" s="17">
        <v>0.69230769230769229</v>
      </c>
      <c r="L16" s="5"/>
      <c r="M16" s="49"/>
      <c r="N16" s="49"/>
    </row>
    <row r="17" spans="2:14" ht="12" x14ac:dyDescent="0.2">
      <c r="B17" s="84"/>
      <c r="C17" s="21" t="s">
        <v>35</v>
      </c>
      <c r="D17" s="15">
        <v>203</v>
      </c>
      <c r="E17" s="15">
        <v>2</v>
      </c>
      <c r="F17" s="15">
        <v>205</v>
      </c>
      <c r="G17" s="16">
        <v>509</v>
      </c>
      <c r="H17" s="16">
        <v>0</v>
      </c>
      <c r="I17" s="16">
        <v>509</v>
      </c>
      <c r="J17" s="17">
        <v>3.4365885276007343E-4</v>
      </c>
      <c r="K17" s="17">
        <v>1.4829268292682927</v>
      </c>
      <c r="L17" s="5"/>
      <c r="M17" s="49"/>
      <c r="N17" s="49"/>
    </row>
    <row r="18" spans="2:14" ht="12" x14ac:dyDescent="0.2">
      <c r="B18" s="84"/>
      <c r="C18" s="21" t="s">
        <v>9</v>
      </c>
      <c r="D18" s="15">
        <v>7322</v>
      </c>
      <c r="E18" s="15">
        <v>321</v>
      </c>
      <c r="F18" s="15">
        <v>7643</v>
      </c>
      <c r="G18" s="16">
        <v>18112</v>
      </c>
      <c r="H18" s="16">
        <v>853</v>
      </c>
      <c r="I18" s="16">
        <v>18965</v>
      </c>
      <c r="J18" s="17">
        <v>1.280449929782867E-2</v>
      </c>
      <c r="K18" s="17">
        <v>1.4813554886824545</v>
      </c>
      <c r="L18" s="5"/>
      <c r="M18" s="49"/>
      <c r="N18" s="49"/>
    </row>
    <row r="19" spans="2:14" ht="12" x14ac:dyDescent="0.2">
      <c r="B19" s="84"/>
      <c r="C19" s="21" t="s">
        <v>10</v>
      </c>
      <c r="D19" s="15">
        <v>0</v>
      </c>
      <c r="E19" s="15">
        <v>0</v>
      </c>
      <c r="F19" s="15">
        <v>0</v>
      </c>
      <c r="G19" s="16">
        <v>0</v>
      </c>
      <c r="H19" s="16">
        <v>0</v>
      </c>
      <c r="I19" s="16">
        <v>0</v>
      </c>
      <c r="J19" s="17">
        <v>0</v>
      </c>
      <c r="K19" s="17" t="s">
        <v>109</v>
      </c>
      <c r="L19" s="5"/>
      <c r="M19" s="49"/>
      <c r="N19" s="49"/>
    </row>
    <row r="20" spans="2:14" ht="12" x14ac:dyDescent="0.2">
      <c r="B20" s="81" t="s">
        <v>11</v>
      </c>
      <c r="C20" s="81"/>
      <c r="D20" s="22">
        <v>9920</v>
      </c>
      <c r="E20" s="22">
        <v>614</v>
      </c>
      <c r="F20" s="22">
        <v>10534</v>
      </c>
      <c r="G20" s="22">
        <v>23496</v>
      </c>
      <c r="H20" s="22">
        <v>1547</v>
      </c>
      <c r="I20" s="22">
        <v>25043</v>
      </c>
      <c r="J20" s="23">
        <v>1.6908150588743655E-2</v>
      </c>
      <c r="K20" s="23">
        <v>1.377349534839567</v>
      </c>
      <c r="L20" s="5"/>
      <c r="M20" s="49"/>
      <c r="N20" s="49"/>
    </row>
    <row r="21" spans="2:14" ht="12" x14ac:dyDescent="0.2">
      <c r="B21" s="84" t="s">
        <v>38</v>
      </c>
      <c r="C21" s="21" t="s">
        <v>12</v>
      </c>
      <c r="D21" s="15">
        <v>33</v>
      </c>
      <c r="E21" s="15">
        <v>8</v>
      </c>
      <c r="F21" s="15">
        <v>41</v>
      </c>
      <c r="G21" s="16">
        <v>1426</v>
      </c>
      <c r="H21" s="16">
        <v>17</v>
      </c>
      <c r="I21" s="16">
        <v>1443</v>
      </c>
      <c r="J21" s="17">
        <v>9.7426272010370533E-4</v>
      </c>
      <c r="K21" s="17">
        <v>34.195121951219512</v>
      </c>
      <c r="L21" s="5"/>
      <c r="M21" s="49"/>
      <c r="N21" s="49"/>
    </row>
    <row r="22" spans="2:14" ht="12" x14ac:dyDescent="0.2">
      <c r="B22" s="84"/>
      <c r="C22" s="21" t="s">
        <v>13</v>
      </c>
      <c r="D22" s="15">
        <v>0</v>
      </c>
      <c r="E22" s="15">
        <v>0</v>
      </c>
      <c r="F22" s="15">
        <v>0</v>
      </c>
      <c r="G22" s="16">
        <v>0</v>
      </c>
      <c r="H22" s="16">
        <v>0</v>
      </c>
      <c r="I22" s="16">
        <v>0</v>
      </c>
      <c r="J22" s="17">
        <v>0</v>
      </c>
      <c r="K22" s="17" t="s">
        <v>109</v>
      </c>
      <c r="L22" s="5"/>
      <c r="M22" s="49"/>
      <c r="N22" s="49"/>
    </row>
    <row r="23" spans="2:14" ht="12" x14ac:dyDescent="0.2">
      <c r="B23" s="81" t="s">
        <v>49</v>
      </c>
      <c r="C23" s="81"/>
      <c r="D23" s="22">
        <v>33</v>
      </c>
      <c r="E23" s="22">
        <v>8</v>
      </c>
      <c r="F23" s="22">
        <v>41</v>
      </c>
      <c r="G23" s="22">
        <v>1426</v>
      </c>
      <c r="H23" s="22">
        <v>17</v>
      </c>
      <c r="I23" s="22">
        <v>1443</v>
      </c>
      <c r="J23" s="23">
        <v>9.7426272010370533E-4</v>
      </c>
      <c r="K23" s="23">
        <v>34.195121951219512</v>
      </c>
      <c r="L23" s="5"/>
      <c r="M23" s="49"/>
      <c r="N23" s="49"/>
    </row>
    <row r="24" spans="2:14" ht="12" x14ac:dyDescent="0.2">
      <c r="B24" s="43" t="s">
        <v>14</v>
      </c>
      <c r="C24" s="21" t="s">
        <v>88</v>
      </c>
      <c r="D24" s="15">
        <v>1959</v>
      </c>
      <c r="E24" s="15">
        <v>2</v>
      </c>
      <c r="F24" s="15">
        <v>1961</v>
      </c>
      <c r="G24" s="16">
        <v>9712</v>
      </c>
      <c r="H24" s="16">
        <v>28</v>
      </c>
      <c r="I24" s="16">
        <v>9740</v>
      </c>
      <c r="J24" s="17">
        <v>6.5761045695149614E-3</v>
      </c>
      <c r="K24" s="17">
        <v>3.966853646098929</v>
      </c>
      <c r="L24" s="5"/>
      <c r="M24" s="49"/>
      <c r="N24" s="49"/>
    </row>
    <row r="25" spans="2:14" ht="12" x14ac:dyDescent="0.2">
      <c r="B25" s="81" t="s">
        <v>15</v>
      </c>
      <c r="C25" s="81"/>
      <c r="D25" s="22">
        <v>1959</v>
      </c>
      <c r="E25" s="22">
        <v>2</v>
      </c>
      <c r="F25" s="22">
        <v>1961</v>
      </c>
      <c r="G25" s="22">
        <v>9712</v>
      </c>
      <c r="H25" s="22">
        <v>28</v>
      </c>
      <c r="I25" s="22">
        <v>9740</v>
      </c>
      <c r="J25" s="23">
        <v>6.5761045695149614E-3</v>
      </c>
      <c r="K25" s="23">
        <v>3.966853646098929</v>
      </c>
      <c r="L25" s="5"/>
      <c r="M25" s="49"/>
      <c r="N25" s="49"/>
    </row>
    <row r="26" spans="2:14" ht="12" x14ac:dyDescent="0.2">
      <c r="B26" s="43" t="s">
        <v>39</v>
      </c>
      <c r="C26" s="21" t="s">
        <v>89</v>
      </c>
      <c r="D26" s="15">
        <v>103651</v>
      </c>
      <c r="E26" s="15">
        <v>4059</v>
      </c>
      <c r="F26" s="15">
        <v>107710</v>
      </c>
      <c r="G26" s="16">
        <v>217944</v>
      </c>
      <c r="H26" s="16">
        <v>8901</v>
      </c>
      <c r="I26" s="16">
        <v>226845</v>
      </c>
      <c r="J26" s="17">
        <v>0.15315774548989952</v>
      </c>
      <c r="K26" s="17">
        <v>1.1060718596230619</v>
      </c>
      <c r="L26" s="5"/>
      <c r="M26" s="49"/>
      <c r="N26" s="49"/>
    </row>
    <row r="27" spans="2:14" ht="12" x14ac:dyDescent="0.2">
      <c r="B27" s="81" t="s">
        <v>50</v>
      </c>
      <c r="C27" s="81"/>
      <c r="D27" s="22">
        <v>103651</v>
      </c>
      <c r="E27" s="22">
        <v>4059</v>
      </c>
      <c r="F27" s="22">
        <v>107710</v>
      </c>
      <c r="G27" s="22">
        <v>217944</v>
      </c>
      <c r="H27" s="22">
        <v>8901</v>
      </c>
      <c r="I27" s="22">
        <v>226845</v>
      </c>
      <c r="J27" s="23">
        <v>0.15315774548989952</v>
      </c>
      <c r="K27" s="23">
        <v>1.1060718596230619</v>
      </c>
      <c r="L27" s="5"/>
      <c r="M27" s="49"/>
      <c r="N27" s="49"/>
    </row>
    <row r="28" spans="2:14" ht="12" x14ac:dyDescent="0.2">
      <c r="B28" s="82" t="s">
        <v>40</v>
      </c>
      <c r="C28" s="21" t="s">
        <v>16</v>
      </c>
      <c r="D28" s="15">
        <v>86</v>
      </c>
      <c r="E28" s="15">
        <v>0</v>
      </c>
      <c r="F28" s="15">
        <v>86</v>
      </c>
      <c r="G28" s="16">
        <v>594</v>
      </c>
      <c r="H28" s="16">
        <v>7</v>
      </c>
      <c r="I28" s="16">
        <v>601</v>
      </c>
      <c r="J28" s="17">
        <v>4.0577400885816141E-4</v>
      </c>
      <c r="K28" s="17">
        <v>5.9883720930232558</v>
      </c>
      <c r="L28" s="5"/>
      <c r="M28" s="49"/>
      <c r="N28" s="49"/>
    </row>
    <row r="29" spans="2:14" ht="12" x14ac:dyDescent="0.2">
      <c r="B29" s="85"/>
      <c r="C29" s="21" t="s">
        <v>17</v>
      </c>
      <c r="D29" s="15">
        <v>3729</v>
      </c>
      <c r="E29" s="15">
        <v>28</v>
      </c>
      <c r="F29" s="15">
        <v>3757</v>
      </c>
      <c r="G29" s="16">
        <v>12676</v>
      </c>
      <c r="H29" s="16">
        <v>51</v>
      </c>
      <c r="I29" s="16">
        <v>12727</v>
      </c>
      <c r="J29" s="17">
        <v>8.5928216484822302E-3</v>
      </c>
      <c r="K29" s="17">
        <v>2.3875432525951559</v>
      </c>
      <c r="L29" s="5"/>
      <c r="M29" s="49"/>
      <c r="N29" s="49"/>
    </row>
    <row r="30" spans="2:14" ht="12" x14ac:dyDescent="0.2">
      <c r="B30" s="86" t="s">
        <v>51</v>
      </c>
      <c r="C30" s="87"/>
      <c r="D30" s="22">
        <v>3815</v>
      </c>
      <c r="E30" s="22">
        <v>28</v>
      </c>
      <c r="F30" s="22">
        <v>3843</v>
      </c>
      <c r="G30" s="22">
        <v>13270</v>
      </c>
      <c r="H30" s="22">
        <v>58</v>
      </c>
      <c r="I30" s="22">
        <v>13328</v>
      </c>
      <c r="J30" s="23">
        <v>8.9985956573403903E-3</v>
      </c>
      <c r="K30" s="23">
        <v>2.4681238615664847</v>
      </c>
      <c r="L30" s="5"/>
      <c r="M30" s="49"/>
      <c r="N30" s="49"/>
    </row>
    <row r="31" spans="2:14" ht="12" x14ac:dyDescent="0.2">
      <c r="B31" s="24" t="s">
        <v>41</v>
      </c>
      <c r="C31" s="21" t="s">
        <v>90</v>
      </c>
      <c r="D31" s="15">
        <v>139</v>
      </c>
      <c r="E31" s="15">
        <v>1</v>
      </c>
      <c r="F31" s="15">
        <v>140</v>
      </c>
      <c r="G31" s="16">
        <v>679</v>
      </c>
      <c r="H31" s="16">
        <v>10</v>
      </c>
      <c r="I31" s="16">
        <v>689</v>
      </c>
      <c r="J31" s="17">
        <v>4.6518850599546287E-4</v>
      </c>
      <c r="K31" s="17">
        <v>3.9214285714285713</v>
      </c>
      <c r="L31" s="5"/>
      <c r="M31" s="49"/>
      <c r="N31" s="49"/>
    </row>
    <row r="32" spans="2:14" ht="12" x14ac:dyDescent="0.2">
      <c r="B32" s="86" t="s">
        <v>52</v>
      </c>
      <c r="C32" s="87"/>
      <c r="D32" s="22">
        <v>139</v>
      </c>
      <c r="E32" s="22">
        <v>1</v>
      </c>
      <c r="F32" s="22">
        <v>140</v>
      </c>
      <c r="G32" s="22">
        <v>679</v>
      </c>
      <c r="H32" s="22">
        <v>10</v>
      </c>
      <c r="I32" s="22">
        <v>689</v>
      </c>
      <c r="J32" s="23">
        <v>4.6518850599546287E-4</v>
      </c>
      <c r="K32" s="23">
        <v>3.9214285714285713</v>
      </c>
      <c r="L32" s="5"/>
      <c r="M32" s="49"/>
      <c r="N32" s="49"/>
    </row>
    <row r="33" spans="2:14" ht="12" x14ac:dyDescent="0.2">
      <c r="B33" s="82" t="s">
        <v>43</v>
      </c>
      <c r="C33" s="21" t="s">
        <v>18</v>
      </c>
      <c r="D33" s="15">
        <v>4538</v>
      </c>
      <c r="E33" s="15">
        <v>1</v>
      </c>
      <c r="F33" s="15">
        <v>4539</v>
      </c>
      <c r="G33" s="16">
        <v>23009</v>
      </c>
      <c r="H33" s="16">
        <v>22</v>
      </c>
      <c r="I33" s="16">
        <v>23031</v>
      </c>
      <c r="J33" s="17">
        <v>1.5549719131468078E-2</v>
      </c>
      <c r="K33" s="17">
        <v>4.0740251156642433</v>
      </c>
      <c r="L33" s="5"/>
      <c r="M33" s="49"/>
      <c r="N33" s="49"/>
    </row>
    <row r="34" spans="2:14" ht="12" x14ac:dyDescent="0.2">
      <c r="B34" s="88"/>
      <c r="C34" s="21" t="s">
        <v>19</v>
      </c>
      <c r="D34" s="15">
        <v>15703</v>
      </c>
      <c r="E34" s="15">
        <v>447</v>
      </c>
      <c r="F34" s="15">
        <v>16150</v>
      </c>
      <c r="G34" s="16">
        <v>40450</v>
      </c>
      <c r="H34" s="16">
        <v>1025</v>
      </c>
      <c r="I34" s="16">
        <v>41475</v>
      </c>
      <c r="J34" s="17">
        <v>2.8002457599654317E-2</v>
      </c>
      <c r="K34" s="17">
        <v>1.568111455108359</v>
      </c>
      <c r="L34" s="5"/>
      <c r="M34" s="49"/>
      <c r="N34" s="49"/>
    </row>
    <row r="35" spans="2:14" ht="12" x14ac:dyDescent="0.2">
      <c r="B35" s="85"/>
      <c r="C35" s="21" t="s">
        <v>20</v>
      </c>
      <c r="D35" s="15">
        <v>17102</v>
      </c>
      <c r="E35" s="15">
        <v>238</v>
      </c>
      <c r="F35" s="15">
        <v>17340</v>
      </c>
      <c r="G35" s="16">
        <v>69316</v>
      </c>
      <c r="H35" s="16">
        <v>943</v>
      </c>
      <c r="I35" s="16">
        <v>70259</v>
      </c>
      <c r="J35" s="17">
        <v>4.7436399481473476E-2</v>
      </c>
      <c r="K35" s="17">
        <v>3.0518454440599769</v>
      </c>
      <c r="L35" s="5"/>
      <c r="M35" s="49"/>
      <c r="N35" s="49"/>
    </row>
    <row r="36" spans="2:14" ht="12" x14ac:dyDescent="0.2">
      <c r="B36" s="81" t="s">
        <v>53</v>
      </c>
      <c r="C36" s="81"/>
      <c r="D36" s="22">
        <v>37343</v>
      </c>
      <c r="E36" s="22">
        <v>686</v>
      </c>
      <c r="F36" s="22">
        <v>38029</v>
      </c>
      <c r="G36" s="22">
        <v>132775</v>
      </c>
      <c r="H36" s="22">
        <v>1990</v>
      </c>
      <c r="I36" s="22">
        <v>134765</v>
      </c>
      <c r="J36" s="23">
        <v>9.0988576212595873E-2</v>
      </c>
      <c r="K36" s="23">
        <v>2.5437429330247969</v>
      </c>
      <c r="L36" s="5"/>
      <c r="M36" s="49"/>
      <c r="N36" s="49"/>
    </row>
    <row r="37" spans="2:14" ht="12" x14ac:dyDescent="0.2">
      <c r="B37" s="82" t="s">
        <v>42</v>
      </c>
      <c r="C37" s="21" t="s">
        <v>21</v>
      </c>
      <c r="D37" s="15">
        <v>0</v>
      </c>
      <c r="E37" s="15">
        <v>0</v>
      </c>
      <c r="F37" s="15">
        <v>0</v>
      </c>
      <c r="G37" s="16">
        <v>477</v>
      </c>
      <c r="H37" s="16">
        <v>0</v>
      </c>
      <c r="I37" s="16">
        <v>477</v>
      </c>
      <c r="J37" s="17">
        <v>3.2205358107378202E-4</v>
      </c>
      <c r="K37" s="17" t="s">
        <v>109</v>
      </c>
      <c r="L37" s="5"/>
      <c r="M37" s="49"/>
      <c r="N37" s="49"/>
    </row>
    <row r="38" spans="2:14" ht="12" x14ac:dyDescent="0.2">
      <c r="B38" s="89"/>
      <c r="C38" s="21" t="s">
        <v>96</v>
      </c>
      <c r="D38" s="15">
        <v>2914</v>
      </c>
      <c r="E38" s="15">
        <v>12</v>
      </c>
      <c r="F38" s="15">
        <v>2926</v>
      </c>
      <c r="G38" s="16">
        <v>9475</v>
      </c>
      <c r="H38" s="16">
        <v>55</v>
      </c>
      <c r="I38" s="16">
        <v>9530</v>
      </c>
      <c r="J38" s="17">
        <v>6.4343199740736741E-3</v>
      </c>
      <c r="K38" s="17">
        <v>2.2570061517429938</v>
      </c>
      <c r="L38" s="5"/>
      <c r="M38" s="49"/>
      <c r="N38" s="49"/>
    </row>
    <row r="39" spans="2:14" ht="12" x14ac:dyDescent="0.2">
      <c r="B39" s="81" t="s">
        <v>54</v>
      </c>
      <c r="C39" s="81"/>
      <c r="D39" s="22">
        <v>2914</v>
      </c>
      <c r="E39" s="22">
        <v>12</v>
      </c>
      <c r="F39" s="22">
        <v>2926</v>
      </c>
      <c r="G39" s="22">
        <v>9952</v>
      </c>
      <c r="H39" s="22">
        <v>55</v>
      </c>
      <c r="I39" s="22">
        <v>10007</v>
      </c>
      <c r="J39" s="23">
        <v>6.7563735551474562E-3</v>
      </c>
      <c r="K39" s="23">
        <v>2.4200273410799729</v>
      </c>
      <c r="L39" s="5"/>
      <c r="M39" s="49"/>
      <c r="N39" s="49"/>
    </row>
    <row r="40" spans="2:14" ht="12" x14ac:dyDescent="0.2">
      <c r="B40" s="82" t="s">
        <v>44</v>
      </c>
      <c r="C40" s="21" t="s">
        <v>22</v>
      </c>
      <c r="D40" s="15">
        <v>40624</v>
      </c>
      <c r="E40" s="15">
        <v>1032</v>
      </c>
      <c r="F40" s="15">
        <v>41656</v>
      </c>
      <c r="G40" s="16">
        <v>131905</v>
      </c>
      <c r="H40" s="16">
        <v>2441</v>
      </c>
      <c r="I40" s="16">
        <v>134346</v>
      </c>
      <c r="J40" s="17">
        <v>9.0705682186453501E-2</v>
      </c>
      <c r="K40" s="17">
        <v>2.2251296331860955</v>
      </c>
      <c r="L40" s="5"/>
      <c r="M40" s="49"/>
      <c r="N40" s="49"/>
    </row>
    <row r="41" spans="2:14" ht="12" x14ac:dyDescent="0.2">
      <c r="B41" s="90"/>
      <c r="C41" s="21" t="s">
        <v>23</v>
      </c>
      <c r="D41" s="15">
        <v>4</v>
      </c>
      <c r="E41" s="15">
        <v>339</v>
      </c>
      <c r="F41" s="15">
        <v>343</v>
      </c>
      <c r="G41" s="16">
        <v>106</v>
      </c>
      <c r="H41" s="16">
        <v>751</v>
      </c>
      <c r="I41" s="16">
        <v>857</v>
      </c>
      <c r="J41" s="17">
        <v>5.7861618234849308E-4</v>
      </c>
      <c r="K41" s="17">
        <v>1.4985422740524781</v>
      </c>
      <c r="L41" s="5"/>
      <c r="M41" s="49"/>
      <c r="N41" s="49"/>
    </row>
    <row r="42" spans="2:14" ht="12" x14ac:dyDescent="0.2">
      <c r="B42" s="90"/>
      <c r="C42" s="21" t="s">
        <v>24</v>
      </c>
      <c r="D42" s="15">
        <v>14253</v>
      </c>
      <c r="E42" s="15">
        <v>39</v>
      </c>
      <c r="F42" s="15">
        <v>14292</v>
      </c>
      <c r="G42" s="16">
        <v>40107</v>
      </c>
      <c r="H42" s="16">
        <v>85</v>
      </c>
      <c r="I42" s="16">
        <v>40192</v>
      </c>
      <c r="J42" s="17">
        <v>2.7136221237982067E-2</v>
      </c>
      <c r="K42" s="17">
        <v>1.8122026308424293</v>
      </c>
      <c r="L42" s="5"/>
      <c r="M42" s="49"/>
      <c r="N42" s="49"/>
    </row>
    <row r="43" spans="2:14" ht="12" x14ac:dyDescent="0.2">
      <c r="B43" s="90"/>
      <c r="C43" s="21" t="s">
        <v>25</v>
      </c>
      <c r="D43" s="15">
        <v>2490</v>
      </c>
      <c r="E43" s="15">
        <v>0</v>
      </c>
      <c r="F43" s="15">
        <v>2490</v>
      </c>
      <c r="G43" s="16">
        <v>10995</v>
      </c>
      <c r="H43" s="16">
        <v>12</v>
      </c>
      <c r="I43" s="16">
        <v>11007</v>
      </c>
      <c r="J43" s="17">
        <v>7.431538295344064E-3</v>
      </c>
      <c r="K43" s="17">
        <v>3.4204819277108434</v>
      </c>
      <c r="L43" s="5"/>
      <c r="M43" s="49"/>
      <c r="N43" s="49"/>
    </row>
    <row r="44" spans="2:14" ht="14.25" x14ac:dyDescent="0.2">
      <c r="B44" s="91"/>
      <c r="C44" s="21" t="s">
        <v>69</v>
      </c>
      <c r="D44" s="15">
        <v>1</v>
      </c>
      <c r="E44" s="15">
        <v>2</v>
      </c>
      <c r="F44" s="15">
        <v>3</v>
      </c>
      <c r="G44" s="16">
        <v>7</v>
      </c>
      <c r="H44" s="16">
        <v>1</v>
      </c>
      <c r="I44" s="16">
        <v>8</v>
      </c>
      <c r="J44" s="17">
        <v>5.401317921572864E-6</v>
      </c>
      <c r="K44" s="17">
        <v>1.6666666666666667</v>
      </c>
      <c r="L44" s="5"/>
      <c r="M44" s="49"/>
      <c r="N44" s="49"/>
    </row>
    <row r="45" spans="2:14" ht="12" x14ac:dyDescent="0.2">
      <c r="B45" s="81" t="s">
        <v>55</v>
      </c>
      <c r="C45" s="81"/>
      <c r="D45" s="22">
        <v>57372</v>
      </c>
      <c r="E45" s="22">
        <v>1412</v>
      </c>
      <c r="F45" s="22">
        <v>58784</v>
      </c>
      <c r="G45" s="22">
        <v>183120</v>
      </c>
      <c r="H45" s="22">
        <v>3290</v>
      </c>
      <c r="I45" s="22">
        <v>186410</v>
      </c>
      <c r="J45" s="23">
        <v>0.12585745922004971</v>
      </c>
      <c r="K45" s="23">
        <v>2.1711009798584651</v>
      </c>
      <c r="L45" s="5"/>
      <c r="M45" s="49"/>
      <c r="N45" s="49"/>
    </row>
    <row r="46" spans="2:14" ht="12" x14ac:dyDescent="0.2">
      <c r="B46" s="80" t="s">
        <v>84</v>
      </c>
      <c r="C46" s="21" t="s">
        <v>26</v>
      </c>
      <c r="D46" s="15">
        <v>0</v>
      </c>
      <c r="E46" s="15">
        <v>0</v>
      </c>
      <c r="F46" s="15">
        <v>0</v>
      </c>
      <c r="G46" s="16">
        <v>6207</v>
      </c>
      <c r="H46" s="16">
        <v>66</v>
      </c>
      <c r="I46" s="16">
        <v>6273</v>
      </c>
      <c r="J46" s="17">
        <v>4.2353084152533214E-3</v>
      </c>
      <c r="K46" s="17" t="s">
        <v>109</v>
      </c>
      <c r="L46" s="5"/>
      <c r="M46" s="49"/>
      <c r="N46" s="49"/>
    </row>
    <row r="47" spans="2:14" ht="12" x14ac:dyDescent="0.2">
      <c r="B47" s="80"/>
      <c r="C47" s="21" t="s">
        <v>91</v>
      </c>
      <c r="D47" s="15">
        <v>18822</v>
      </c>
      <c r="E47" s="15">
        <v>248</v>
      </c>
      <c r="F47" s="15">
        <v>19070</v>
      </c>
      <c r="G47" s="16">
        <v>50866</v>
      </c>
      <c r="H47" s="16">
        <v>325</v>
      </c>
      <c r="I47" s="16">
        <v>51191</v>
      </c>
      <c r="J47" s="17">
        <v>3.4562358215404557E-2</v>
      </c>
      <c r="K47" s="17">
        <v>1.6843733613004719</v>
      </c>
      <c r="L47" s="5"/>
      <c r="M47" s="49"/>
      <c r="N47" s="49"/>
    </row>
    <row r="48" spans="2:14" ht="12" x14ac:dyDescent="0.2">
      <c r="B48" s="80"/>
      <c r="C48" s="21" t="s">
        <v>27</v>
      </c>
      <c r="D48" s="15">
        <v>7567</v>
      </c>
      <c r="E48" s="15">
        <v>154</v>
      </c>
      <c r="F48" s="15">
        <v>7721</v>
      </c>
      <c r="G48" s="16">
        <v>10241</v>
      </c>
      <c r="H48" s="16">
        <v>89</v>
      </c>
      <c r="I48" s="16">
        <v>10330</v>
      </c>
      <c r="J48" s="17">
        <v>6.9744517662309602E-3</v>
      </c>
      <c r="K48" s="17">
        <v>0.33790959720243491</v>
      </c>
      <c r="L48" s="5"/>
      <c r="M48" s="49"/>
      <c r="N48" s="49"/>
    </row>
    <row r="49" spans="2:14" ht="14.25" x14ac:dyDescent="0.2">
      <c r="B49" s="80"/>
      <c r="C49" s="21" t="s">
        <v>92</v>
      </c>
      <c r="D49" s="15">
        <v>14</v>
      </c>
      <c r="E49" s="15">
        <v>0</v>
      </c>
      <c r="F49" s="15">
        <v>14</v>
      </c>
      <c r="G49" s="16">
        <v>133</v>
      </c>
      <c r="H49" s="16">
        <v>0</v>
      </c>
      <c r="I49" s="16">
        <v>133</v>
      </c>
      <c r="J49" s="17">
        <v>8.9796910446148857E-5</v>
      </c>
      <c r="K49" s="17">
        <v>8.5</v>
      </c>
      <c r="L49" s="5"/>
      <c r="M49" s="49"/>
      <c r="N49" s="49"/>
    </row>
    <row r="50" spans="2:14" ht="14.25" x14ac:dyDescent="0.2">
      <c r="B50" s="80"/>
      <c r="C50" s="21" t="s">
        <v>93</v>
      </c>
      <c r="D50" s="15">
        <v>2</v>
      </c>
      <c r="E50" s="15">
        <v>0</v>
      </c>
      <c r="F50" s="15">
        <v>2</v>
      </c>
      <c r="G50" s="16">
        <v>147</v>
      </c>
      <c r="H50" s="16">
        <v>0</v>
      </c>
      <c r="I50" s="16">
        <v>147</v>
      </c>
      <c r="J50" s="17">
        <v>9.9249216808901369E-5</v>
      </c>
      <c r="K50" s="17">
        <v>72.5</v>
      </c>
      <c r="L50" s="5"/>
      <c r="M50" s="49"/>
      <c r="N50" s="49"/>
    </row>
    <row r="51" spans="2:14" ht="14.25" x14ac:dyDescent="0.2">
      <c r="B51" s="80"/>
      <c r="C51" s="21" t="s">
        <v>70</v>
      </c>
      <c r="D51" s="15">
        <v>578</v>
      </c>
      <c r="E51" s="15">
        <v>1</v>
      </c>
      <c r="F51" s="15">
        <v>579</v>
      </c>
      <c r="G51" s="16">
        <v>1633</v>
      </c>
      <c r="H51" s="16">
        <v>1</v>
      </c>
      <c r="I51" s="16">
        <v>1634</v>
      </c>
      <c r="J51" s="17">
        <v>1.1032191854812574E-3</v>
      </c>
      <c r="K51" s="17">
        <v>1.8221070811744386</v>
      </c>
      <c r="L51" s="5"/>
      <c r="M51" s="49"/>
      <c r="N51" s="49"/>
    </row>
    <row r="52" spans="2:14" ht="14.25" x14ac:dyDescent="0.2">
      <c r="B52" s="80"/>
      <c r="C52" s="21" t="s">
        <v>71</v>
      </c>
      <c r="D52" s="15">
        <v>147</v>
      </c>
      <c r="E52" s="15">
        <v>4</v>
      </c>
      <c r="F52" s="15">
        <v>151</v>
      </c>
      <c r="G52" s="16">
        <v>853</v>
      </c>
      <c r="H52" s="16">
        <v>0</v>
      </c>
      <c r="I52" s="16">
        <v>853</v>
      </c>
      <c r="J52" s="17">
        <v>5.7591552338770663E-4</v>
      </c>
      <c r="K52" s="17">
        <v>4.6490066225165565</v>
      </c>
      <c r="L52" s="5"/>
      <c r="M52" s="49"/>
      <c r="N52" s="49"/>
    </row>
    <row r="53" spans="2:14" ht="14.25" x14ac:dyDescent="0.2">
      <c r="B53" s="80"/>
      <c r="C53" s="21" t="s">
        <v>72</v>
      </c>
      <c r="D53" s="15">
        <v>70</v>
      </c>
      <c r="E53" s="15">
        <v>0</v>
      </c>
      <c r="F53" s="15">
        <v>70</v>
      </c>
      <c r="G53" s="16">
        <v>635</v>
      </c>
      <c r="H53" s="16">
        <v>0</v>
      </c>
      <c r="I53" s="16">
        <v>635</v>
      </c>
      <c r="J53" s="17">
        <v>4.2872961002484605E-4</v>
      </c>
      <c r="K53" s="17">
        <v>8.0714285714285712</v>
      </c>
      <c r="L53" s="5"/>
      <c r="M53" s="49"/>
      <c r="N53" s="49"/>
    </row>
    <row r="54" spans="2:14" ht="14.25" x14ac:dyDescent="0.2">
      <c r="B54" s="80"/>
      <c r="C54" s="21" t="s">
        <v>73</v>
      </c>
      <c r="D54" s="15">
        <v>291</v>
      </c>
      <c r="E54" s="15">
        <v>0</v>
      </c>
      <c r="F54" s="15">
        <v>291</v>
      </c>
      <c r="G54" s="16">
        <v>2274</v>
      </c>
      <c r="H54" s="16">
        <v>8</v>
      </c>
      <c r="I54" s="16">
        <v>2282</v>
      </c>
      <c r="J54" s="17">
        <v>1.5407259371286593E-3</v>
      </c>
      <c r="K54" s="17">
        <v>6.8419243986254292</v>
      </c>
      <c r="M54" s="49"/>
      <c r="N54" s="49"/>
    </row>
    <row r="55" spans="2:14" ht="12" x14ac:dyDescent="0.2">
      <c r="B55" s="81" t="s">
        <v>86</v>
      </c>
      <c r="C55" s="81"/>
      <c r="D55" s="22">
        <v>27491</v>
      </c>
      <c r="E55" s="22">
        <v>407</v>
      </c>
      <c r="F55" s="22">
        <v>27898</v>
      </c>
      <c r="G55" s="22">
        <v>72989</v>
      </c>
      <c r="H55" s="22">
        <v>489</v>
      </c>
      <c r="I55" s="22">
        <v>73478</v>
      </c>
      <c r="J55" s="23">
        <v>4.9609754780166361E-2</v>
      </c>
      <c r="K55" s="23">
        <v>1.6338088751881856</v>
      </c>
      <c r="M55" s="49"/>
      <c r="N55" s="49"/>
    </row>
    <row r="56" spans="2:14" ht="12" x14ac:dyDescent="0.2">
      <c r="B56" s="80" t="s">
        <v>45</v>
      </c>
      <c r="C56" s="21" t="s">
        <v>28</v>
      </c>
      <c r="D56" s="15">
        <v>57078</v>
      </c>
      <c r="E56" s="15">
        <v>315</v>
      </c>
      <c r="F56" s="15">
        <v>57393</v>
      </c>
      <c r="G56" s="16">
        <v>154291</v>
      </c>
      <c r="H56" s="16">
        <v>696</v>
      </c>
      <c r="I56" s="16">
        <v>154987</v>
      </c>
      <c r="J56" s="17">
        <v>0.10464175758885168</v>
      </c>
      <c r="K56" s="17">
        <v>1.7004512745456764</v>
      </c>
      <c r="M56" s="49"/>
      <c r="N56" s="49"/>
    </row>
    <row r="57" spans="2:14" ht="12" x14ac:dyDescent="0.2">
      <c r="B57" s="80"/>
      <c r="C57" s="21" t="s">
        <v>29</v>
      </c>
      <c r="D57" s="15">
        <v>51618</v>
      </c>
      <c r="E57" s="15">
        <v>1185</v>
      </c>
      <c r="F57" s="15">
        <v>52803</v>
      </c>
      <c r="G57" s="16">
        <v>76381</v>
      </c>
      <c r="H57" s="16">
        <v>1586</v>
      </c>
      <c r="I57" s="16">
        <v>77967</v>
      </c>
      <c r="J57" s="17">
        <v>5.264056929890893E-2</v>
      </c>
      <c r="K57" s="17">
        <v>0.47656383160047727</v>
      </c>
      <c r="M57" s="49"/>
      <c r="N57" s="49"/>
    </row>
    <row r="58" spans="2:14" ht="12" x14ac:dyDescent="0.2">
      <c r="B58" s="80"/>
      <c r="C58" s="21" t="s">
        <v>30</v>
      </c>
      <c r="D58" s="15">
        <v>39949</v>
      </c>
      <c r="E58" s="15">
        <v>997</v>
      </c>
      <c r="F58" s="15">
        <v>40946</v>
      </c>
      <c r="G58" s="16">
        <v>51336</v>
      </c>
      <c r="H58" s="16">
        <v>1343</v>
      </c>
      <c r="I58" s="16">
        <v>52679</v>
      </c>
      <c r="J58" s="17">
        <v>3.5567003348817114E-2</v>
      </c>
      <c r="K58" s="17">
        <v>0.28654813657011674</v>
      </c>
      <c r="M58" s="49"/>
      <c r="N58" s="49"/>
    </row>
    <row r="59" spans="2:14" ht="12" x14ac:dyDescent="0.2">
      <c r="B59" s="80"/>
      <c r="C59" s="21" t="s">
        <v>94</v>
      </c>
      <c r="D59" s="15">
        <v>1</v>
      </c>
      <c r="E59" s="15">
        <v>0</v>
      </c>
      <c r="F59" s="15">
        <v>1</v>
      </c>
      <c r="G59" s="16">
        <v>17658</v>
      </c>
      <c r="H59" s="16">
        <v>175</v>
      </c>
      <c r="I59" s="16">
        <v>17833</v>
      </c>
      <c r="J59" s="17">
        <v>1.2040212811926109E-2</v>
      </c>
      <c r="K59" s="17">
        <v>17832</v>
      </c>
      <c r="M59" s="49"/>
      <c r="N59" s="49"/>
    </row>
    <row r="60" spans="2:14" ht="12" x14ac:dyDescent="0.2">
      <c r="B60" s="80"/>
      <c r="C60" s="21" t="s">
        <v>31</v>
      </c>
      <c r="D60" s="15">
        <v>0</v>
      </c>
      <c r="E60" s="15">
        <v>0</v>
      </c>
      <c r="F60" s="15">
        <v>0</v>
      </c>
      <c r="G60" s="16">
        <v>1</v>
      </c>
      <c r="H60" s="16">
        <v>0</v>
      </c>
      <c r="I60" s="16">
        <v>1</v>
      </c>
      <c r="J60" s="17">
        <v>6.75164740196608E-7</v>
      </c>
      <c r="K60" s="17" t="s">
        <v>109</v>
      </c>
      <c r="M60" s="49"/>
      <c r="N60" s="49"/>
    </row>
    <row r="61" spans="2:14" ht="12" x14ac:dyDescent="0.2">
      <c r="B61" s="80"/>
      <c r="C61" s="21" t="s">
        <v>32</v>
      </c>
      <c r="D61" s="15">
        <v>2660</v>
      </c>
      <c r="E61" s="15">
        <v>1892</v>
      </c>
      <c r="F61" s="15">
        <v>4552</v>
      </c>
      <c r="G61" s="16">
        <v>8625</v>
      </c>
      <c r="H61" s="16">
        <v>5256</v>
      </c>
      <c r="I61" s="16">
        <v>13881</v>
      </c>
      <c r="J61" s="17">
        <v>9.3719617586691152E-3</v>
      </c>
      <c r="K61" s="17">
        <v>2.0494288224956065</v>
      </c>
      <c r="M61" s="49"/>
      <c r="N61" s="49"/>
    </row>
    <row r="62" spans="2:14" ht="12" x14ac:dyDescent="0.2">
      <c r="B62" s="81" t="s">
        <v>56</v>
      </c>
      <c r="C62" s="81"/>
      <c r="D62" s="22">
        <v>151306</v>
      </c>
      <c r="E62" s="22">
        <v>4389</v>
      </c>
      <c r="F62" s="22">
        <v>155695</v>
      </c>
      <c r="G62" s="22">
        <v>308292</v>
      </c>
      <c r="H62" s="22">
        <v>9056</v>
      </c>
      <c r="I62" s="22">
        <v>317348</v>
      </c>
      <c r="J62" s="23">
        <v>0.21426217997191316</v>
      </c>
      <c r="K62" s="23">
        <v>1.0382671248273869</v>
      </c>
      <c r="M62" s="49"/>
      <c r="N62" s="49"/>
    </row>
    <row r="63" spans="2:14" ht="12" x14ac:dyDescent="0.2">
      <c r="B63" s="94" t="s">
        <v>115</v>
      </c>
      <c r="C63" s="94"/>
      <c r="D63" s="19">
        <v>546042</v>
      </c>
      <c r="E63" s="19">
        <v>95064</v>
      </c>
      <c r="F63" s="19">
        <v>641106</v>
      </c>
      <c r="G63" s="19">
        <v>1307612</v>
      </c>
      <c r="H63" s="19">
        <v>173508</v>
      </c>
      <c r="I63" s="19">
        <v>1481120</v>
      </c>
      <c r="J63" s="20">
        <v>1</v>
      </c>
      <c r="K63" s="20">
        <v>1.3102575861090053</v>
      </c>
      <c r="M63" s="49"/>
      <c r="N63" s="49"/>
    </row>
    <row r="64" spans="2:14" x14ac:dyDescent="0.2">
      <c r="B64" s="71" t="s">
        <v>78</v>
      </c>
      <c r="C64" s="71"/>
      <c r="D64" s="71"/>
      <c r="E64" s="71"/>
      <c r="F64" s="71"/>
      <c r="G64" s="71"/>
      <c r="H64" s="71"/>
      <c r="I64" s="71"/>
      <c r="J64" s="71"/>
      <c r="K64" s="71"/>
    </row>
    <row r="65" spans="2:11" x14ac:dyDescent="0.2">
      <c r="B65" s="92" t="s">
        <v>116</v>
      </c>
      <c r="C65" s="92"/>
      <c r="D65" s="92"/>
      <c r="E65" s="92"/>
      <c r="F65" s="92"/>
      <c r="G65" s="92"/>
      <c r="H65" s="92"/>
      <c r="I65" s="92"/>
      <c r="J65" s="92"/>
      <c r="K65" s="92"/>
    </row>
    <row r="66" spans="2:11" x14ac:dyDescent="0.2">
      <c r="B66" s="93" t="s">
        <v>77</v>
      </c>
      <c r="C66" s="93"/>
      <c r="D66" s="93"/>
      <c r="E66" s="93"/>
      <c r="F66" s="93"/>
      <c r="G66" s="93"/>
      <c r="H66" s="93"/>
      <c r="I66" s="93"/>
      <c r="J66" s="93"/>
      <c r="K66" s="93"/>
    </row>
    <row r="67" spans="2:11" x14ac:dyDescent="0.2">
      <c r="B67" s="93" t="s">
        <v>76</v>
      </c>
      <c r="C67" s="93"/>
      <c r="D67" s="93"/>
      <c r="E67" s="93"/>
      <c r="F67" s="93"/>
      <c r="G67" s="93"/>
      <c r="H67" s="93"/>
      <c r="I67" s="93"/>
      <c r="J67" s="93"/>
      <c r="K67" s="93"/>
    </row>
    <row r="68" spans="2:11" x14ac:dyDescent="0.2">
      <c r="B68" s="9"/>
      <c r="C68" s="9"/>
      <c r="D68" s="10"/>
      <c r="E68" s="10"/>
      <c r="F68" s="10"/>
      <c r="G68" s="10"/>
      <c r="H68" s="10"/>
      <c r="I68" s="10"/>
      <c r="J68" s="9"/>
      <c r="K68" s="9"/>
    </row>
    <row r="69" spans="2:11" x14ac:dyDescent="0.2"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2:11" x14ac:dyDescent="0.2">
      <c r="D70" s="6"/>
      <c r="E70" s="6"/>
      <c r="G70" s="6"/>
      <c r="H70" s="6"/>
    </row>
    <row r="72" spans="2:11" x14ac:dyDescent="0.2">
      <c r="D72" s="6"/>
      <c r="E72" s="6"/>
    </row>
  </sheetData>
  <mergeCells count="40">
    <mergeCell ref="B65:K65"/>
    <mergeCell ref="B66:K66"/>
    <mergeCell ref="B67:K67"/>
    <mergeCell ref="B55:C55"/>
    <mergeCell ref="B56:B61"/>
    <mergeCell ref="B62:C62"/>
    <mergeCell ref="B63:C63"/>
    <mergeCell ref="B64:K64"/>
    <mergeCell ref="B37:B38"/>
    <mergeCell ref="B39:C39"/>
    <mergeCell ref="B40:B44"/>
    <mergeCell ref="B45:C45"/>
    <mergeCell ref="B46:B54"/>
    <mergeCell ref="B28:B29"/>
    <mergeCell ref="B30:C30"/>
    <mergeCell ref="B32:C32"/>
    <mergeCell ref="B33:B35"/>
    <mergeCell ref="B36:C36"/>
    <mergeCell ref="B20:C20"/>
    <mergeCell ref="B21:B22"/>
    <mergeCell ref="B23:C23"/>
    <mergeCell ref="B25:C25"/>
    <mergeCell ref="B27:C27"/>
    <mergeCell ref="B8:B10"/>
    <mergeCell ref="B11:C11"/>
    <mergeCell ref="B12:B13"/>
    <mergeCell ref="B14:C14"/>
    <mergeCell ref="B15:B19"/>
    <mergeCell ref="K5:K7"/>
    <mergeCell ref="D6:D7"/>
    <mergeCell ref="E6:E7"/>
    <mergeCell ref="F6:F7"/>
    <mergeCell ref="G6:G7"/>
    <mergeCell ref="H6:H7"/>
    <mergeCell ref="I6:I7"/>
    <mergeCell ref="B5:B7"/>
    <mergeCell ref="C5:C7"/>
    <mergeCell ref="D5:F5"/>
    <mergeCell ref="G5:I5"/>
    <mergeCell ref="J5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Q73"/>
  <sheetViews>
    <sheetView topLeftCell="A32" zoomScaleNormal="100" workbookViewId="0">
      <selection activeCell="B2" sqref="B2:K66"/>
    </sheetView>
  </sheetViews>
  <sheetFormatPr baseColWidth="10" defaultColWidth="11.42578125" defaultRowHeight="11.25" x14ac:dyDescent="0.2"/>
  <cols>
    <col min="1" max="1" width="3.7109375" style="5" customWidth="1"/>
    <col min="2" max="2" width="17.7109375" style="5" customWidth="1"/>
    <col min="3" max="3" width="27" style="5" bestFit="1" customWidth="1"/>
    <col min="4" max="4" width="13.5703125" style="5" customWidth="1"/>
    <col min="5" max="5" width="9.42578125" style="5" customWidth="1"/>
    <col min="6" max="6" width="9.28515625" style="5" customWidth="1"/>
    <col min="7" max="7" width="14.42578125" style="5" customWidth="1"/>
    <col min="8" max="8" width="8.42578125" style="5" customWidth="1"/>
    <col min="9" max="9" width="9.140625" style="5" bestFit="1" customWidth="1"/>
    <col min="10" max="10" width="16.7109375" style="5" customWidth="1"/>
    <col min="11" max="11" width="18" style="5" customWidth="1"/>
    <col min="12" max="12" width="11.42578125" style="1"/>
    <col min="13" max="16384" width="11.42578125" style="5"/>
  </cols>
  <sheetData>
    <row r="1" spans="2:17" x14ac:dyDescent="0.2">
      <c r="L1" s="5"/>
    </row>
    <row r="2" spans="2:17" ht="15" x14ac:dyDescent="0.25">
      <c r="B2" s="7" t="s">
        <v>117</v>
      </c>
      <c r="L2" s="5"/>
    </row>
    <row r="3" spans="2:17" ht="12.75" x14ac:dyDescent="0.2">
      <c r="B3" s="27" t="s">
        <v>74</v>
      </c>
      <c r="L3" s="5"/>
    </row>
    <row r="4" spans="2:17" x14ac:dyDescent="0.2">
      <c r="B4" s="9"/>
      <c r="C4" s="9"/>
      <c r="D4" s="9"/>
      <c r="E4" s="9"/>
      <c r="F4" s="9"/>
      <c r="G4" s="9"/>
      <c r="H4" s="9"/>
      <c r="I4" s="9"/>
      <c r="J4" s="9"/>
      <c r="K4" s="9"/>
      <c r="L4" s="5"/>
    </row>
    <row r="5" spans="2:17" ht="12" x14ac:dyDescent="0.2">
      <c r="B5" s="74" t="s">
        <v>36</v>
      </c>
      <c r="C5" s="74" t="s">
        <v>0</v>
      </c>
      <c r="D5" s="68" t="s">
        <v>87</v>
      </c>
      <c r="E5" s="69"/>
      <c r="F5" s="70"/>
      <c r="G5" s="68" t="s">
        <v>98</v>
      </c>
      <c r="H5" s="69"/>
      <c r="I5" s="70"/>
      <c r="J5" s="61" t="s">
        <v>99</v>
      </c>
      <c r="K5" s="61" t="s">
        <v>103</v>
      </c>
      <c r="L5" s="5"/>
    </row>
    <row r="6" spans="2:17" x14ac:dyDescent="0.2">
      <c r="B6" s="75"/>
      <c r="C6" s="75"/>
      <c r="D6" s="77" t="s">
        <v>67</v>
      </c>
      <c r="E6" s="77" t="s">
        <v>68</v>
      </c>
      <c r="F6" s="78" t="s">
        <v>1</v>
      </c>
      <c r="G6" s="77" t="s">
        <v>67</v>
      </c>
      <c r="H6" s="77" t="s">
        <v>68</v>
      </c>
      <c r="I6" s="78" t="s">
        <v>1</v>
      </c>
      <c r="J6" s="62"/>
      <c r="K6" s="62"/>
      <c r="L6" s="5"/>
    </row>
    <row r="7" spans="2:17" x14ac:dyDescent="0.2">
      <c r="B7" s="76"/>
      <c r="C7" s="76"/>
      <c r="D7" s="77"/>
      <c r="E7" s="77"/>
      <c r="F7" s="79"/>
      <c r="G7" s="77"/>
      <c r="H7" s="77"/>
      <c r="I7" s="79"/>
      <c r="J7" s="63"/>
      <c r="K7" s="63"/>
      <c r="L7" s="5"/>
    </row>
    <row r="8" spans="2:17" ht="12" x14ac:dyDescent="0.2">
      <c r="B8" s="80" t="s">
        <v>37</v>
      </c>
      <c r="C8" s="25" t="s">
        <v>2</v>
      </c>
      <c r="D8" s="15">
        <v>132</v>
      </c>
      <c r="E8" s="15">
        <v>1</v>
      </c>
      <c r="F8" s="15">
        <v>133</v>
      </c>
      <c r="G8" s="16">
        <v>285</v>
      </c>
      <c r="H8" s="16">
        <v>0</v>
      </c>
      <c r="I8" s="16">
        <v>285</v>
      </c>
      <c r="J8" s="18">
        <v>1.9073688014696778E-4</v>
      </c>
      <c r="K8" s="17">
        <v>1.1428571428571428</v>
      </c>
      <c r="L8" s="5"/>
      <c r="M8" s="49"/>
    </row>
    <row r="9" spans="2:17" ht="12" x14ac:dyDescent="0.2">
      <c r="B9" s="80"/>
      <c r="C9" s="25" t="s">
        <v>3</v>
      </c>
      <c r="D9" s="15">
        <v>143849</v>
      </c>
      <c r="E9" s="15">
        <v>78942</v>
      </c>
      <c r="F9" s="15">
        <v>222791</v>
      </c>
      <c r="G9" s="16">
        <v>318636</v>
      </c>
      <c r="H9" s="16">
        <v>136584</v>
      </c>
      <c r="I9" s="16">
        <v>455220</v>
      </c>
      <c r="J9" s="17">
        <v>0.30465699151053571</v>
      </c>
      <c r="K9" s="17">
        <v>1.0432602753253049</v>
      </c>
      <c r="L9" s="5"/>
      <c r="M9" s="51"/>
      <c r="N9" s="51"/>
      <c r="P9" s="49"/>
      <c r="Q9" s="49"/>
    </row>
    <row r="10" spans="2:17" ht="12" x14ac:dyDescent="0.2">
      <c r="B10" s="80"/>
      <c r="C10" s="25" t="s">
        <v>4</v>
      </c>
      <c r="D10" s="15">
        <v>3883</v>
      </c>
      <c r="E10" s="15">
        <v>1618</v>
      </c>
      <c r="F10" s="15">
        <v>5501</v>
      </c>
      <c r="G10" s="16">
        <v>8605</v>
      </c>
      <c r="H10" s="16">
        <v>4179</v>
      </c>
      <c r="I10" s="16">
        <v>12784</v>
      </c>
      <c r="J10" s="17">
        <v>8.555720265960829E-3</v>
      </c>
      <c r="K10" s="17">
        <v>1.3239411016178877</v>
      </c>
      <c r="L10" s="5"/>
      <c r="M10" s="51"/>
      <c r="N10" s="51"/>
      <c r="P10" s="49"/>
      <c r="Q10" s="49"/>
    </row>
    <row r="11" spans="2:17" ht="12" x14ac:dyDescent="0.2">
      <c r="B11" s="81" t="s">
        <v>47</v>
      </c>
      <c r="C11" s="81"/>
      <c r="D11" s="22">
        <v>147864</v>
      </c>
      <c r="E11" s="22">
        <v>80561</v>
      </c>
      <c r="F11" s="22">
        <v>228425</v>
      </c>
      <c r="G11" s="22">
        <v>327526</v>
      </c>
      <c r="H11" s="22">
        <v>140763</v>
      </c>
      <c r="I11" s="22">
        <v>468289</v>
      </c>
      <c r="J11" s="23">
        <v>0.31340344865664349</v>
      </c>
      <c r="K11" s="23">
        <v>1.0500777060304258</v>
      </c>
      <c r="L11" s="5"/>
      <c r="M11" s="51"/>
      <c r="N11" s="51"/>
      <c r="P11" s="49"/>
      <c r="Q11" s="49"/>
    </row>
    <row r="12" spans="2:17" ht="12" x14ac:dyDescent="0.2">
      <c r="B12" s="26"/>
      <c r="C12" s="25" t="s">
        <v>5</v>
      </c>
      <c r="D12" s="15">
        <v>5441</v>
      </c>
      <c r="E12" s="15">
        <v>2942</v>
      </c>
      <c r="F12" s="15">
        <v>8383</v>
      </c>
      <c r="G12" s="16">
        <v>10506</v>
      </c>
      <c r="H12" s="16">
        <v>7239</v>
      </c>
      <c r="I12" s="16">
        <v>17745</v>
      </c>
      <c r="J12" s="17">
        <v>1.1875880484940152E-2</v>
      </c>
      <c r="K12" s="17">
        <v>1.1167839675533819</v>
      </c>
      <c r="L12" s="5"/>
      <c r="M12" s="51"/>
      <c r="N12" s="51"/>
      <c r="P12" s="49"/>
      <c r="Q12" s="49"/>
    </row>
    <row r="13" spans="2:17" ht="12" x14ac:dyDescent="0.2">
      <c r="B13" s="81" t="s">
        <v>48</v>
      </c>
      <c r="C13" s="81"/>
      <c r="D13" s="22">
        <v>5441</v>
      </c>
      <c r="E13" s="22">
        <v>2942</v>
      </c>
      <c r="F13" s="22">
        <v>8383</v>
      </c>
      <c r="G13" s="22">
        <v>10506</v>
      </c>
      <c r="H13" s="22">
        <v>7239</v>
      </c>
      <c r="I13" s="22">
        <v>17745</v>
      </c>
      <c r="J13" s="23">
        <v>1.1875880484940152E-2</v>
      </c>
      <c r="K13" s="23">
        <v>1.1167839675533819</v>
      </c>
      <c r="L13" s="5"/>
      <c r="M13" s="49"/>
      <c r="P13" s="49"/>
      <c r="Q13" s="49"/>
    </row>
    <row r="14" spans="2:17" ht="12" x14ac:dyDescent="0.2">
      <c r="B14" s="84" t="s">
        <v>6</v>
      </c>
      <c r="C14" s="21" t="s">
        <v>7</v>
      </c>
      <c r="D14" s="15">
        <v>2679</v>
      </c>
      <c r="E14" s="15">
        <v>289</v>
      </c>
      <c r="F14" s="15">
        <v>2968</v>
      </c>
      <c r="G14" s="16">
        <v>4922</v>
      </c>
      <c r="H14" s="16">
        <v>666</v>
      </c>
      <c r="I14" s="16">
        <v>5588</v>
      </c>
      <c r="J14" s="17">
        <v>3.7397813553026525E-3</v>
      </c>
      <c r="K14" s="17">
        <v>0.88274932614555257</v>
      </c>
      <c r="L14" s="5"/>
      <c r="M14" s="49"/>
      <c r="P14" s="49"/>
      <c r="Q14" s="49"/>
    </row>
    <row r="15" spans="2:17" ht="12" x14ac:dyDescent="0.2">
      <c r="B15" s="84"/>
      <c r="C15" s="21" t="s">
        <v>8</v>
      </c>
      <c r="D15" s="15">
        <v>6</v>
      </c>
      <c r="E15" s="15">
        <v>0</v>
      </c>
      <c r="F15" s="15">
        <v>6</v>
      </c>
      <c r="G15" s="16">
        <v>33</v>
      </c>
      <c r="H15" s="16">
        <v>0</v>
      </c>
      <c r="I15" s="16">
        <v>33</v>
      </c>
      <c r="J15" s="17">
        <v>2.2085322964385744E-5</v>
      </c>
      <c r="K15" s="17">
        <v>4.5</v>
      </c>
      <c r="L15" s="5"/>
      <c r="M15" s="49"/>
      <c r="P15" s="49"/>
      <c r="Q15" s="49"/>
    </row>
    <row r="16" spans="2:17" ht="12" x14ac:dyDescent="0.2">
      <c r="B16" s="84"/>
      <c r="C16" s="21" t="s">
        <v>35</v>
      </c>
      <c r="D16" s="15">
        <v>199</v>
      </c>
      <c r="E16" s="15">
        <v>2</v>
      </c>
      <c r="F16" s="15">
        <v>201</v>
      </c>
      <c r="G16" s="16">
        <v>552</v>
      </c>
      <c r="H16" s="16">
        <v>0</v>
      </c>
      <c r="I16" s="16">
        <v>552</v>
      </c>
      <c r="J16" s="17">
        <v>3.694272204951797E-4</v>
      </c>
      <c r="K16" s="17">
        <v>1.7462686567164178</v>
      </c>
      <c r="L16" s="5"/>
      <c r="M16" s="49"/>
      <c r="P16" s="49"/>
      <c r="Q16" s="49"/>
    </row>
    <row r="17" spans="2:17" ht="12" x14ac:dyDescent="0.2">
      <c r="B17" s="84"/>
      <c r="C17" s="21" t="s">
        <v>9</v>
      </c>
      <c r="D17" s="15">
        <v>6663</v>
      </c>
      <c r="E17" s="15">
        <v>317</v>
      </c>
      <c r="F17" s="15">
        <v>6980</v>
      </c>
      <c r="G17" s="16">
        <v>16897</v>
      </c>
      <c r="H17" s="16">
        <v>829</v>
      </c>
      <c r="I17" s="16">
        <v>17726</v>
      </c>
      <c r="J17" s="17">
        <v>1.1863164692930354E-2</v>
      </c>
      <c r="K17" s="17">
        <v>1.539541547277937</v>
      </c>
      <c r="L17" s="5"/>
      <c r="M17" s="49"/>
      <c r="P17" s="49"/>
      <c r="Q17" s="49"/>
    </row>
    <row r="18" spans="2:17" ht="12" x14ac:dyDescent="0.2">
      <c r="B18" s="84"/>
      <c r="C18" s="21" t="s">
        <v>10</v>
      </c>
      <c r="D18" s="15">
        <v>0</v>
      </c>
      <c r="E18" s="15">
        <v>0</v>
      </c>
      <c r="F18" s="15">
        <v>0</v>
      </c>
      <c r="G18" s="16">
        <v>0</v>
      </c>
      <c r="H18" s="16">
        <v>0</v>
      </c>
      <c r="I18" s="16">
        <v>0</v>
      </c>
      <c r="J18" s="17">
        <v>0</v>
      </c>
      <c r="K18" s="17" t="s">
        <v>109</v>
      </c>
      <c r="L18" s="5"/>
      <c r="M18" s="49"/>
      <c r="P18" s="49"/>
      <c r="Q18" s="49"/>
    </row>
    <row r="19" spans="2:17" ht="12" x14ac:dyDescent="0.2">
      <c r="B19" s="81" t="s">
        <v>11</v>
      </c>
      <c r="C19" s="81"/>
      <c r="D19" s="22">
        <v>9547</v>
      </c>
      <c r="E19" s="22">
        <v>608</v>
      </c>
      <c r="F19" s="22">
        <v>10155</v>
      </c>
      <c r="G19" s="22">
        <v>22404</v>
      </c>
      <c r="H19" s="22">
        <v>1495</v>
      </c>
      <c r="I19" s="22">
        <v>23899</v>
      </c>
      <c r="J19" s="23">
        <v>1.5994458591692573E-2</v>
      </c>
      <c r="K19" s="23">
        <v>1.3534219596258001</v>
      </c>
      <c r="L19" s="5"/>
      <c r="M19" s="49"/>
      <c r="P19" s="49"/>
      <c r="Q19" s="49"/>
    </row>
    <row r="20" spans="2:17" ht="12" x14ac:dyDescent="0.2">
      <c r="B20" s="84" t="s">
        <v>38</v>
      </c>
      <c r="C20" s="21" t="s">
        <v>12</v>
      </c>
      <c r="D20" s="15">
        <v>38</v>
      </c>
      <c r="E20" s="15">
        <v>10</v>
      </c>
      <c r="F20" s="15">
        <v>48</v>
      </c>
      <c r="G20" s="16">
        <v>1585</v>
      </c>
      <c r="H20" s="16">
        <v>26</v>
      </c>
      <c r="I20" s="16">
        <v>1611</v>
      </c>
      <c r="J20" s="17">
        <v>1.0781653119886494E-3</v>
      </c>
      <c r="K20" s="17">
        <v>32.5625</v>
      </c>
      <c r="L20" s="5"/>
      <c r="M20" s="49"/>
      <c r="P20" s="49"/>
      <c r="Q20" s="49"/>
    </row>
    <row r="21" spans="2:17" ht="12" x14ac:dyDescent="0.2">
      <c r="B21" s="84"/>
      <c r="C21" s="21" t="s">
        <v>13</v>
      </c>
      <c r="D21" s="15">
        <v>14</v>
      </c>
      <c r="E21" s="15">
        <v>0</v>
      </c>
      <c r="F21" s="15">
        <v>14</v>
      </c>
      <c r="G21" s="16">
        <v>0</v>
      </c>
      <c r="H21" s="16">
        <v>0</v>
      </c>
      <c r="I21" s="16">
        <v>0</v>
      </c>
      <c r="J21" s="17">
        <v>0</v>
      </c>
      <c r="K21" s="17">
        <v>-1</v>
      </c>
      <c r="L21" s="5"/>
      <c r="M21" s="49"/>
      <c r="P21" s="49"/>
      <c r="Q21" s="49"/>
    </row>
    <row r="22" spans="2:17" ht="12" x14ac:dyDescent="0.2">
      <c r="B22" s="81" t="s">
        <v>49</v>
      </c>
      <c r="C22" s="81"/>
      <c r="D22" s="22">
        <v>52</v>
      </c>
      <c r="E22" s="22">
        <v>10</v>
      </c>
      <c r="F22" s="22">
        <v>62</v>
      </c>
      <c r="G22" s="22">
        <v>1585</v>
      </c>
      <c r="H22" s="22">
        <v>26</v>
      </c>
      <c r="I22" s="22">
        <v>1611</v>
      </c>
      <c r="J22" s="23">
        <v>1.0781653119886494E-3</v>
      </c>
      <c r="K22" s="23">
        <v>24.983870967741936</v>
      </c>
      <c r="L22" s="5"/>
      <c r="M22" s="49"/>
      <c r="P22" s="49"/>
      <c r="Q22" s="49"/>
    </row>
    <row r="23" spans="2:17" ht="12" x14ac:dyDescent="0.2">
      <c r="B23" s="43" t="s">
        <v>14</v>
      </c>
      <c r="C23" s="21" t="s">
        <v>88</v>
      </c>
      <c r="D23" s="15">
        <v>691</v>
      </c>
      <c r="E23" s="15">
        <v>2</v>
      </c>
      <c r="F23" s="15">
        <v>693</v>
      </c>
      <c r="G23" s="16">
        <v>9303</v>
      </c>
      <c r="H23" s="16">
        <v>26</v>
      </c>
      <c r="I23" s="16">
        <v>9329</v>
      </c>
      <c r="J23" s="17">
        <v>6.2434538768107459E-3</v>
      </c>
      <c r="K23" s="17">
        <v>12.461760461760461</v>
      </c>
      <c r="L23" s="5"/>
      <c r="M23" s="49"/>
      <c r="P23" s="49"/>
      <c r="Q23" s="49"/>
    </row>
    <row r="24" spans="2:17" ht="12" x14ac:dyDescent="0.2">
      <c r="B24" s="81" t="s">
        <v>15</v>
      </c>
      <c r="C24" s="81"/>
      <c r="D24" s="22">
        <v>691</v>
      </c>
      <c r="E24" s="22">
        <v>2</v>
      </c>
      <c r="F24" s="22">
        <v>693</v>
      </c>
      <c r="G24" s="22">
        <v>9303</v>
      </c>
      <c r="H24" s="22">
        <v>26</v>
      </c>
      <c r="I24" s="22">
        <v>9329</v>
      </c>
      <c r="J24" s="23">
        <v>6.2434538768107459E-3</v>
      </c>
      <c r="K24" s="23">
        <v>12.461760461760461</v>
      </c>
      <c r="L24" s="5"/>
      <c r="M24" s="49"/>
      <c r="P24" s="49"/>
      <c r="Q24" s="49"/>
    </row>
    <row r="25" spans="2:17" ht="12" x14ac:dyDescent="0.2">
      <c r="B25" s="43" t="s">
        <v>39</v>
      </c>
      <c r="C25" s="21" t="s">
        <v>89</v>
      </c>
      <c r="D25" s="15">
        <v>98179</v>
      </c>
      <c r="E25" s="15">
        <v>4038</v>
      </c>
      <c r="F25" s="15">
        <v>102217</v>
      </c>
      <c r="G25" s="16">
        <v>221813</v>
      </c>
      <c r="H25" s="16">
        <v>9006</v>
      </c>
      <c r="I25" s="16">
        <v>230819</v>
      </c>
      <c r="J25" s="17">
        <v>0.1544761261005016</v>
      </c>
      <c r="K25" s="17">
        <v>1.2581273173738223</v>
      </c>
      <c r="L25" s="5"/>
      <c r="M25" s="51"/>
      <c r="N25" s="51"/>
      <c r="P25" s="49"/>
      <c r="Q25" s="49"/>
    </row>
    <row r="26" spans="2:17" ht="12" x14ac:dyDescent="0.2">
      <c r="B26" s="81" t="s">
        <v>50</v>
      </c>
      <c r="C26" s="81"/>
      <c r="D26" s="22">
        <v>98179</v>
      </c>
      <c r="E26" s="22">
        <v>4038</v>
      </c>
      <c r="F26" s="22">
        <v>102217</v>
      </c>
      <c r="G26" s="22">
        <v>221813</v>
      </c>
      <c r="H26" s="22">
        <v>9006</v>
      </c>
      <c r="I26" s="22">
        <v>230819</v>
      </c>
      <c r="J26" s="23">
        <v>0.1544761261005016</v>
      </c>
      <c r="K26" s="23">
        <v>1.2581273173738223</v>
      </c>
      <c r="L26" s="5"/>
      <c r="M26" s="49"/>
      <c r="P26" s="49"/>
      <c r="Q26" s="49"/>
    </row>
    <row r="27" spans="2:17" ht="12" x14ac:dyDescent="0.2">
      <c r="B27" s="82" t="s">
        <v>40</v>
      </c>
      <c r="C27" s="21" t="s">
        <v>16</v>
      </c>
      <c r="D27" s="15">
        <v>150</v>
      </c>
      <c r="E27" s="15">
        <v>0</v>
      </c>
      <c r="F27" s="15">
        <v>150</v>
      </c>
      <c r="G27" s="16">
        <v>882</v>
      </c>
      <c r="H27" s="16">
        <v>7</v>
      </c>
      <c r="I27" s="16">
        <v>889</v>
      </c>
      <c r="J27" s="17">
        <v>5.9496521561633114E-4</v>
      </c>
      <c r="K27" s="17">
        <v>4.9266666666666667</v>
      </c>
      <c r="L27" s="5"/>
      <c r="M27" s="49"/>
      <c r="P27" s="49"/>
      <c r="Q27" s="49"/>
    </row>
    <row r="28" spans="2:17" ht="12" x14ac:dyDescent="0.2">
      <c r="B28" s="85"/>
      <c r="C28" s="21" t="s">
        <v>17</v>
      </c>
      <c r="D28" s="15">
        <v>3545</v>
      </c>
      <c r="E28" s="15">
        <v>27</v>
      </c>
      <c r="F28" s="15">
        <v>3572</v>
      </c>
      <c r="G28" s="16">
        <v>12913</v>
      </c>
      <c r="H28" s="16">
        <v>55</v>
      </c>
      <c r="I28" s="16">
        <v>12968</v>
      </c>
      <c r="J28" s="17">
        <v>8.678862672792555E-3</v>
      </c>
      <c r="K28" s="17">
        <v>2.6304591265397534</v>
      </c>
      <c r="L28" s="5"/>
      <c r="M28" s="49"/>
      <c r="P28" s="49"/>
      <c r="Q28" s="49"/>
    </row>
    <row r="29" spans="2:17" ht="12" x14ac:dyDescent="0.2">
      <c r="B29" s="86" t="s">
        <v>51</v>
      </c>
      <c r="C29" s="87"/>
      <c r="D29" s="22">
        <v>3695</v>
      </c>
      <c r="E29" s="22">
        <v>27</v>
      </c>
      <c r="F29" s="22">
        <v>3722</v>
      </c>
      <c r="G29" s="22">
        <v>13795</v>
      </c>
      <c r="H29" s="22">
        <v>62</v>
      </c>
      <c r="I29" s="22">
        <v>13857</v>
      </c>
      <c r="J29" s="23">
        <v>9.2738278884088865E-3</v>
      </c>
      <c r="K29" s="23">
        <v>2.7229983879634605</v>
      </c>
      <c r="L29" s="5"/>
      <c r="M29" s="49"/>
      <c r="P29" s="49"/>
      <c r="Q29" s="49"/>
    </row>
    <row r="30" spans="2:17" ht="12" x14ac:dyDescent="0.2">
      <c r="B30" s="24" t="s">
        <v>41</v>
      </c>
      <c r="C30" s="21" t="s">
        <v>90</v>
      </c>
      <c r="D30" s="15">
        <v>131</v>
      </c>
      <c r="E30" s="15">
        <v>0</v>
      </c>
      <c r="F30" s="15">
        <v>131</v>
      </c>
      <c r="G30" s="16">
        <v>711</v>
      </c>
      <c r="H30" s="16">
        <v>10</v>
      </c>
      <c r="I30" s="16">
        <v>721</v>
      </c>
      <c r="J30" s="17">
        <v>4.8253084416127642E-4</v>
      </c>
      <c r="K30" s="17">
        <v>4.5038167938931295</v>
      </c>
      <c r="L30" s="5"/>
      <c r="M30" s="49"/>
      <c r="P30" s="49"/>
      <c r="Q30" s="49"/>
    </row>
    <row r="31" spans="2:17" ht="12" x14ac:dyDescent="0.2">
      <c r="B31" s="86" t="s">
        <v>52</v>
      </c>
      <c r="C31" s="87"/>
      <c r="D31" s="22">
        <v>131</v>
      </c>
      <c r="E31" s="22">
        <v>0</v>
      </c>
      <c r="F31" s="22">
        <v>131</v>
      </c>
      <c r="G31" s="22">
        <v>711</v>
      </c>
      <c r="H31" s="22">
        <v>10</v>
      </c>
      <c r="I31" s="22">
        <v>721</v>
      </c>
      <c r="J31" s="23">
        <v>4.8253084416127642E-4</v>
      </c>
      <c r="K31" s="23">
        <v>4.5038167938931295</v>
      </c>
      <c r="L31" s="5"/>
      <c r="M31" s="49"/>
      <c r="P31" s="49"/>
      <c r="Q31" s="49"/>
    </row>
    <row r="32" spans="2:17" ht="12" x14ac:dyDescent="0.2">
      <c r="B32" s="95" t="s">
        <v>58</v>
      </c>
      <c r="C32" s="21" t="s">
        <v>18</v>
      </c>
      <c r="D32" s="15">
        <v>4748</v>
      </c>
      <c r="E32" s="15">
        <v>0</v>
      </c>
      <c r="F32" s="15">
        <v>4748</v>
      </c>
      <c r="G32" s="16">
        <v>25226</v>
      </c>
      <c r="H32" s="16">
        <v>31</v>
      </c>
      <c r="I32" s="16">
        <v>25257</v>
      </c>
      <c r="J32" s="17">
        <v>1.6903303094287597E-2</v>
      </c>
      <c r="K32" s="17">
        <v>4.3195029486099408</v>
      </c>
      <c r="L32" s="5"/>
      <c r="M32" s="49"/>
      <c r="P32" s="49"/>
      <c r="Q32" s="49"/>
    </row>
    <row r="33" spans="2:17" ht="12" x14ac:dyDescent="0.2">
      <c r="B33" s="96"/>
      <c r="C33" s="21" t="s">
        <v>19</v>
      </c>
      <c r="D33" s="15">
        <v>14612</v>
      </c>
      <c r="E33" s="15">
        <v>441</v>
      </c>
      <c r="F33" s="15">
        <v>15053</v>
      </c>
      <c r="G33" s="16">
        <v>38738</v>
      </c>
      <c r="H33" s="16">
        <v>1027</v>
      </c>
      <c r="I33" s="16">
        <v>39765</v>
      </c>
      <c r="J33" s="17">
        <v>2.6612814172084821E-2</v>
      </c>
      <c r="K33" s="17">
        <v>1.6416661130671626</v>
      </c>
      <c r="L33" s="5"/>
      <c r="M33" s="49"/>
      <c r="P33" s="49"/>
      <c r="Q33" s="49"/>
    </row>
    <row r="34" spans="2:17" ht="12" x14ac:dyDescent="0.2">
      <c r="B34" s="97"/>
      <c r="C34" s="21" t="s">
        <v>20</v>
      </c>
      <c r="D34" s="15">
        <v>17698</v>
      </c>
      <c r="E34" s="15">
        <v>236</v>
      </c>
      <c r="F34" s="15">
        <v>17934</v>
      </c>
      <c r="G34" s="16">
        <v>72127</v>
      </c>
      <c r="H34" s="16">
        <v>904</v>
      </c>
      <c r="I34" s="16">
        <v>73031</v>
      </c>
      <c r="J34" s="17">
        <v>4.8876158224607731E-2</v>
      </c>
      <c r="K34" s="17">
        <v>3.0722092115534738</v>
      </c>
      <c r="L34" s="5"/>
      <c r="M34" s="49"/>
      <c r="P34" s="49"/>
      <c r="Q34" s="49"/>
    </row>
    <row r="35" spans="2:17" ht="12" x14ac:dyDescent="0.2">
      <c r="B35" s="81" t="s">
        <v>53</v>
      </c>
      <c r="C35" s="81"/>
      <c r="D35" s="22">
        <v>37058</v>
      </c>
      <c r="E35" s="22">
        <v>677</v>
      </c>
      <c r="F35" s="22">
        <v>37735</v>
      </c>
      <c r="G35" s="22">
        <v>136091</v>
      </c>
      <c r="H35" s="22">
        <v>1962</v>
      </c>
      <c r="I35" s="22">
        <v>138053</v>
      </c>
      <c r="J35" s="23">
        <v>9.2392275490980155E-2</v>
      </c>
      <c r="K35" s="23">
        <v>2.658486815953359</v>
      </c>
      <c r="L35" s="5"/>
      <c r="M35" s="49"/>
      <c r="P35" s="49"/>
      <c r="Q35" s="49"/>
    </row>
    <row r="36" spans="2:17" ht="12" x14ac:dyDescent="0.2">
      <c r="B36" s="82" t="s">
        <v>42</v>
      </c>
      <c r="C36" s="21" t="s">
        <v>21</v>
      </c>
      <c r="D36" s="15">
        <v>0</v>
      </c>
      <c r="E36" s="15">
        <v>0</v>
      </c>
      <c r="F36" s="15">
        <v>0</v>
      </c>
      <c r="G36" s="16">
        <v>446</v>
      </c>
      <c r="H36" s="16">
        <v>0</v>
      </c>
      <c r="I36" s="16">
        <v>446</v>
      </c>
      <c r="J36" s="17">
        <v>2.9848648612472851E-4</v>
      </c>
      <c r="K36" s="17" t="s">
        <v>109</v>
      </c>
      <c r="L36" s="5"/>
      <c r="M36" s="49"/>
      <c r="P36" s="49"/>
      <c r="Q36" s="49"/>
    </row>
    <row r="37" spans="2:17" ht="12" x14ac:dyDescent="0.2">
      <c r="B37" s="89"/>
      <c r="C37" s="21" t="s">
        <v>97</v>
      </c>
      <c r="D37" s="15">
        <v>3195</v>
      </c>
      <c r="E37" s="15">
        <v>23</v>
      </c>
      <c r="F37" s="15">
        <v>3218</v>
      </c>
      <c r="G37" s="16">
        <v>12075</v>
      </c>
      <c r="H37" s="16">
        <v>96</v>
      </c>
      <c r="I37" s="16">
        <v>12171</v>
      </c>
      <c r="J37" s="17">
        <v>8.1454686605920874E-3</v>
      </c>
      <c r="K37" s="17">
        <v>2.7821628340584215</v>
      </c>
      <c r="L37" s="5"/>
      <c r="M37" s="49"/>
      <c r="P37" s="49"/>
      <c r="Q37" s="49"/>
    </row>
    <row r="38" spans="2:17" ht="12" x14ac:dyDescent="0.2">
      <c r="B38" s="81" t="s">
        <v>54</v>
      </c>
      <c r="C38" s="81"/>
      <c r="D38" s="22">
        <v>3195</v>
      </c>
      <c r="E38" s="22">
        <v>23</v>
      </c>
      <c r="F38" s="22">
        <v>3218</v>
      </c>
      <c r="G38" s="22">
        <v>12521</v>
      </c>
      <c r="H38" s="22">
        <v>96</v>
      </c>
      <c r="I38" s="22">
        <v>12617</v>
      </c>
      <c r="J38" s="23">
        <v>8.4439551467168153E-3</v>
      </c>
      <c r="K38" s="23">
        <v>2.920758234928527</v>
      </c>
      <c r="L38" s="5"/>
      <c r="M38" s="49"/>
      <c r="P38" s="49"/>
      <c r="Q38" s="49"/>
    </row>
    <row r="39" spans="2:17" ht="12" x14ac:dyDescent="0.2">
      <c r="B39" s="95" t="s">
        <v>44</v>
      </c>
      <c r="C39" s="21" t="s">
        <v>22</v>
      </c>
      <c r="D39" s="15">
        <v>39183</v>
      </c>
      <c r="E39" s="15">
        <v>1043</v>
      </c>
      <c r="F39" s="15">
        <v>40226</v>
      </c>
      <c r="G39" s="16">
        <v>127953</v>
      </c>
      <c r="H39" s="16">
        <v>2479</v>
      </c>
      <c r="I39" s="16">
        <v>130432</v>
      </c>
      <c r="J39" s="17">
        <v>8.729190439062913E-2</v>
      </c>
      <c r="K39" s="17">
        <v>2.2424799880674189</v>
      </c>
      <c r="L39" s="5"/>
      <c r="M39" s="51"/>
      <c r="N39" s="51"/>
      <c r="P39" s="49"/>
      <c r="Q39" s="49"/>
    </row>
    <row r="40" spans="2:17" ht="12" x14ac:dyDescent="0.2">
      <c r="B40" s="98"/>
      <c r="C40" s="21" t="s">
        <v>23</v>
      </c>
      <c r="D40" s="15">
        <v>4</v>
      </c>
      <c r="E40" s="15">
        <v>335</v>
      </c>
      <c r="F40" s="15">
        <v>339</v>
      </c>
      <c r="G40" s="16">
        <v>107</v>
      </c>
      <c r="H40" s="16">
        <v>754</v>
      </c>
      <c r="I40" s="16">
        <v>861</v>
      </c>
      <c r="J40" s="17">
        <v>5.7622615370715529E-4</v>
      </c>
      <c r="K40" s="17">
        <v>1.5398230088495575</v>
      </c>
      <c r="L40" s="5"/>
      <c r="M40" s="49"/>
      <c r="P40" s="49"/>
      <c r="Q40" s="49"/>
    </row>
    <row r="41" spans="2:17" ht="12" x14ac:dyDescent="0.2">
      <c r="B41" s="98"/>
      <c r="C41" s="21" t="s">
        <v>24</v>
      </c>
      <c r="D41" s="15">
        <v>13769</v>
      </c>
      <c r="E41" s="15">
        <v>55</v>
      </c>
      <c r="F41" s="15">
        <v>13824</v>
      </c>
      <c r="G41" s="16">
        <v>40094</v>
      </c>
      <c r="H41" s="16">
        <v>113</v>
      </c>
      <c r="I41" s="16">
        <v>40207</v>
      </c>
      <c r="J41" s="17">
        <v>2.690862364936538E-2</v>
      </c>
      <c r="K41" s="17">
        <v>1.9084924768518519</v>
      </c>
      <c r="L41" s="5"/>
      <c r="M41" s="49"/>
      <c r="P41" s="49"/>
      <c r="Q41" s="49"/>
    </row>
    <row r="42" spans="2:17" ht="12" x14ac:dyDescent="0.2">
      <c r="B42" s="98"/>
      <c r="C42" s="21" t="s">
        <v>25</v>
      </c>
      <c r="D42" s="15">
        <v>2665</v>
      </c>
      <c r="E42" s="15">
        <v>1</v>
      </c>
      <c r="F42" s="15">
        <v>2666</v>
      </c>
      <c r="G42" s="16">
        <v>11412</v>
      </c>
      <c r="H42" s="16">
        <v>13</v>
      </c>
      <c r="I42" s="16">
        <v>11425</v>
      </c>
      <c r="J42" s="17">
        <v>7.6462065111547609E-3</v>
      </c>
      <c r="K42" s="17">
        <v>3.2854463615903975</v>
      </c>
      <c r="L42" s="5"/>
      <c r="M42" s="49"/>
      <c r="P42" s="49"/>
      <c r="Q42" s="49"/>
    </row>
    <row r="43" spans="2:17" ht="14.25" x14ac:dyDescent="0.2">
      <c r="B43" s="99"/>
      <c r="C43" s="21" t="s">
        <v>69</v>
      </c>
      <c r="D43" s="15">
        <v>0</v>
      </c>
      <c r="E43" s="15">
        <v>2</v>
      </c>
      <c r="F43" s="15">
        <v>2</v>
      </c>
      <c r="G43" s="16">
        <v>3</v>
      </c>
      <c r="H43" s="16">
        <v>2</v>
      </c>
      <c r="I43" s="16">
        <v>5</v>
      </c>
      <c r="J43" s="17">
        <v>3.3462610552099612E-6</v>
      </c>
      <c r="K43" s="17">
        <v>1.5</v>
      </c>
      <c r="L43" s="5"/>
      <c r="M43" s="49"/>
      <c r="P43" s="49"/>
      <c r="Q43" s="49"/>
    </row>
    <row r="44" spans="2:17" ht="12" x14ac:dyDescent="0.2">
      <c r="B44" s="81" t="s">
        <v>55</v>
      </c>
      <c r="C44" s="81"/>
      <c r="D44" s="22">
        <v>55621</v>
      </c>
      <c r="E44" s="22">
        <v>1436</v>
      </c>
      <c r="F44" s="22">
        <v>57057</v>
      </c>
      <c r="G44" s="22">
        <v>179569</v>
      </c>
      <c r="H44" s="22">
        <v>3361</v>
      </c>
      <c r="I44" s="22">
        <v>182930</v>
      </c>
      <c r="J44" s="23">
        <v>0.12242630696591164</v>
      </c>
      <c r="K44" s="23">
        <v>2.2060921534605744</v>
      </c>
      <c r="L44" s="5"/>
      <c r="M44" s="49"/>
      <c r="P44" s="49"/>
      <c r="Q44" s="49"/>
    </row>
    <row r="45" spans="2:17" ht="12" x14ac:dyDescent="0.2">
      <c r="B45" s="80" t="s">
        <v>84</v>
      </c>
      <c r="C45" s="21" t="s">
        <v>26</v>
      </c>
      <c r="D45" s="15">
        <v>0</v>
      </c>
      <c r="E45" s="15">
        <v>0</v>
      </c>
      <c r="F45" s="15">
        <v>0</v>
      </c>
      <c r="G45" s="16">
        <v>6532</v>
      </c>
      <c r="H45" s="16">
        <v>65</v>
      </c>
      <c r="I45" s="16">
        <v>6597</v>
      </c>
      <c r="J45" s="17">
        <v>4.4150568362440225E-3</v>
      </c>
      <c r="K45" s="17" t="s">
        <v>109</v>
      </c>
      <c r="L45" s="5"/>
      <c r="M45" s="49"/>
      <c r="P45" s="49"/>
      <c r="Q45" s="49"/>
    </row>
    <row r="46" spans="2:17" ht="12" x14ac:dyDescent="0.2">
      <c r="B46" s="80"/>
      <c r="C46" s="21" t="s">
        <v>91</v>
      </c>
      <c r="D46" s="15">
        <v>19707</v>
      </c>
      <c r="E46" s="15">
        <v>240</v>
      </c>
      <c r="F46" s="15">
        <v>19947</v>
      </c>
      <c r="G46" s="16">
        <v>52710</v>
      </c>
      <c r="H46" s="16">
        <v>329</v>
      </c>
      <c r="I46" s="16">
        <v>53039</v>
      </c>
      <c r="J46" s="17">
        <v>3.5496468021456229E-2</v>
      </c>
      <c r="K46" s="17">
        <v>1.6589963403017998</v>
      </c>
      <c r="L46" s="5"/>
      <c r="M46" s="49"/>
      <c r="P46" s="49"/>
      <c r="Q46" s="49"/>
    </row>
    <row r="47" spans="2:17" ht="12" x14ac:dyDescent="0.2">
      <c r="B47" s="80"/>
      <c r="C47" s="21" t="s">
        <v>27</v>
      </c>
      <c r="D47" s="15">
        <v>7761</v>
      </c>
      <c r="E47" s="15">
        <v>149</v>
      </c>
      <c r="F47" s="15">
        <v>7910</v>
      </c>
      <c r="G47" s="16">
        <v>11767</v>
      </c>
      <c r="H47" s="16">
        <v>82</v>
      </c>
      <c r="I47" s="16">
        <v>11849</v>
      </c>
      <c r="J47" s="17">
        <v>7.9299694486365657E-3</v>
      </c>
      <c r="K47" s="17">
        <v>0.49797724399494309</v>
      </c>
      <c r="L47" s="5"/>
      <c r="M47" s="49"/>
      <c r="P47" s="49"/>
      <c r="Q47" s="49"/>
    </row>
    <row r="48" spans="2:17" ht="14.25" x14ac:dyDescent="0.2">
      <c r="B48" s="80"/>
      <c r="C48" s="21" t="s">
        <v>92</v>
      </c>
      <c r="D48" s="15">
        <v>14</v>
      </c>
      <c r="E48" s="15">
        <v>0</v>
      </c>
      <c r="F48" s="15">
        <v>14</v>
      </c>
      <c r="G48" s="16">
        <v>150</v>
      </c>
      <c r="H48" s="16">
        <v>0</v>
      </c>
      <c r="I48" s="16">
        <v>150</v>
      </c>
      <c r="J48" s="17">
        <v>1.0038783165629884E-4</v>
      </c>
      <c r="K48" s="17">
        <v>9.7142857142857135</v>
      </c>
      <c r="L48" s="5"/>
      <c r="M48" s="49"/>
      <c r="P48" s="49"/>
      <c r="Q48" s="49"/>
    </row>
    <row r="49" spans="2:17" ht="14.25" x14ac:dyDescent="0.2">
      <c r="B49" s="80"/>
      <c r="C49" s="21" t="s">
        <v>93</v>
      </c>
      <c r="D49" s="15">
        <v>5</v>
      </c>
      <c r="E49" s="15">
        <v>0</v>
      </c>
      <c r="F49" s="15">
        <v>5</v>
      </c>
      <c r="G49" s="16">
        <v>149</v>
      </c>
      <c r="H49" s="16">
        <v>0</v>
      </c>
      <c r="I49" s="16">
        <v>149</v>
      </c>
      <c r="J49" s="17">
        <v>9.9718579445256842E-5</v>
      </c>
      <c r="K49" s="17">
        <v>28.8</v>
      </c>
      <c r="L49" s="5"/>
      <c r="M49" s="49"/>
      <c r="P49" s="49"/>
      <c r="Q49" s="49"/>
    </row>
    <row r="50" spans="2:17" ht="14.25" x14ac:dyDescent="0.2">
      <c r="B50" s="80"/>
      <c r="C50" s="21" t="s">
        <v>70</v>
      </c>
      <c r="D50" s="15">
        <v>542</v>
      </c>
      <c r="E50" s="15">
        <v>0</v>
      </c>
      <c r="F50" s="15">
        <v>542</v>
      </c>
      <c r="G50" s="16">
        <v>1165</v>
      </c>
      <c r="H50" s="16">
        <v>0</v>
      </c>
      <c r="I50" s="16">
        <v>1165</v>
      </c>
      <c r="J50" s="17">
        <v>7.7967882586392099E-4</v>
      </c>
      <c r="K50" s="17">
        <v>1.1494464944649447</v>
      </c>
      <c r="L50" s="5"/>
      <c r="M50" s="49"/>
      <c r="P50" s="49"/>
      <c r="Q50" s="49"/>
    </row>
    <row r="51" spans="2:17" ht="14.25" x14ac:dyDescent="0.2">
      <c r="B51" s="80"/>
      <c r="C51" s="21" t="s">
        <v>71</v>
      </c>
      <c r="D51" s="15">
        <v>278</v>
      </c>
      <c r="E51" s="15">
        <v>3</v>
      </c>
      <c r="F51" s="15">
        <v>281</v>
      </c>
      <c r="G51" s="16">
        <v>996</v>
      </c>
      <c r="H51" s="16">
        <v>0</v>
      </c>
      <c r="I51" s="16">
        <v>996</v>
      </c>
      <c r="J51" s="17">
        <v>6.6657520219782422E-4</v>
      </c>
      <c r="K51" s="17">
        <v>2.5444839857651247</v>
      </c>
      <c r="M51" s="49"/>
      <c r="P51" s="49"/>
      <c r="Q51" s="49"/>
    </row>
    <row r="52" spans="2:17" ht="14.25" x14ac:dyDescent="0.2">
      <c r="B52" s="80"/>
      <c r="C52" s="21" t="s">
        <v>72</v>
      </c>
      <c r="D52" s="15">
        <v>100</v>
      </c>
      <c r="E52" s="15">
        <v>0</v>
      </c>
      <c r="F52" s="15">
        <v>100</v>
      </c>
      <c r="G52" s="16">
        <v>691</v>
      </c>
      <c r="H52" s="16">
        <v>0</v>
      </c>
      <c r="I52" s="16">
        <v>691</v>
      </c>
      <c r="J52" s="17">
        <v>4.6245327783001663E-4</v>
      </c>
      <c r="K52" s="17">
        <v>5.91</v>
      </c>
      <c r="M52" s="49"/>
      <c r="P52" s="49"/>
      <c r="Q52" s="49"/>
    </row>
    <row r="53" spans="2:17" ht="14.25" x14ac:dyDescent="0.2">
      <c r="B53" s="80"/>
      <c r="C53" s="21" t="s">
        <v>73</v>
      </c>
      <c r="D53" s="15">
        <v>224</v>
      </c>
      <c r="E53" s="15">
        <v>0</v>
      </c>
      <c r="F53" s="15">
        <v>224</v>
      </c>
      <c r="G53" s="16">
        <v>1939</v>
      </c>
      <c r="H53" s="16">
        <v>11</v>
      </c>
      <c r="I53" s="16">
        <v>1950</v>
      </c>
      <c r="J53" s="17">
        <v>1.3050418115318849E-3</v>
      </c>
      <c r="K53" s="17">
        <v>7.7053571428571432</v>
      </c>
      <c r="M53" s="49"/>
      <c r="P53" s="49"/>
      <c r="Q53" s="49"/>
    </row>
    <row r="54" spans="2:17" ht="12" x14ac:dyDescent="0.2">
      <c r="B54" s="81" t="s">
        <v>86</v>
      </c>
      <c r="C54" s="81"/>
      <c r="D54" s="22">
        <v>28631</v>
      </c>
      <c r="E54" s="22">
        <v>392</v>
      </c>
      <c r="F54" s="22">
        <v>29023</v>
      </c>
      <c r="G54" s="22">
        <v>76099</v>
      </c>
      <c r="H54" s="22">
        <v>487</v>
      </c>
      <c r="I54" s="22">
        <v>76586</v>
      </c>
      <c r="J54" s="23">
        <v>5.1255349834862018E-2</v>
      </c>
      <c r="K54" s="23">
        <v>1.6388037074044723</v>
      </c>
      <c r="M54" s="49"/>
      <c r="P54" s="49"/>
      <c r="Q54" s="49"/>
    </row>
    <row r="55" spans="2:17" ht="12" x14ac:dyDescent="0.2">
      <c r="B55" s="80" t="s">
        <v>45</v>
      </c>
      <c r="C55" s="21" t="s">
        <v>28</v>
      </c>
      <c r="D55" s="15">
        <v>57327</v>
      </c>
      <c r="E55" s="15">
        <v>210</v>
      </c>
      <c r="F55" s="15">
        <v>57537</v>
      </c>
      <c r="G55" s="16">
        <v>154503</v>
      </c>
      <c r="H55" s="16">
        <v>441</v>
      </c>
      <c r="I55" s="16">
        <v>154944</v>
      </c>
      <c r="J55" s="17">
        <v>0.10369661458769044</v>
      </c>
      <c r="K55" s="17">
        <v>1.6929454090411387</v>
      </c>
      <c r="M55" s="51"/>
      <c r="N55" s="51"/>
      <c r="P55" s="49"/>
      <c r="Q55" s="49"/>
    </row>
    <row r="56" spans="2:17" ht="12" x14ac:dyDescent="0.2">
      <c r="B56" s="80"/>
      <c r="C56" s="21" t="s">
        <v>29</v>
      </c>
      <c r="D56" s="15">
        <v>51314</v>
      </c>
      <c r="E56" s="15">
        <v>1185</v>
      </c>
      <c r="F56" s="15">
        <v>52499</v>
      </c>
      <c r="G56" s="16">
        <v>74182</v>
      </c>
      <c r="H56" s="16">
        <v>1583</v>
      </c>
      <c r="I56" s="16">
        <v>75765</v>
      </c>
      <c r="J56" s="17">
        <v>5.0705893769596541E-2</v>
      </c>
      <c r="K56" s="17">
        <v>0.44317034610183054</v>
      </c>
      <c r="M56" s="51"/>
      <c r="N56" s="51"/>
      <c r="P56" s="49"/>
      <c r="Q56" s="49"/>
    </row>
    <row r="57" spans="2:17" ht="12" x14ac:dyDescent="0.2">
      <c r="B57" s="80"/>
      <c r="C57" s="21" t="s">
        <v>30</v>
      </c>
      <c r="D57" s="15">
        <v>39428</v>
      </c>
      <c r="E57" s="15">
        <v>1007</v>
      </c>
      <c r="F57" s="15">
        <v>40435</v>
      </c>
      <c r="G57" s="16">
        <v>50865</v>
      </c>
      <c r="H57" s="16">
        <v>1348</v>
      </c>
      <c r="I57" s="16">
        <v>52213</v>
      </c>
      <c r="J57" s="17">
        <v>3.4943665695135538E-2</v>
      </c>
      <c r="K57" s="17">
        <v>0.29128230493384444</v>
      </c>
      <c r="M57" s="51"/>
      <c r="N57" s="51"/>
      <c r="P57" s="49"/>
      <c r="Q57" s="49"/>
    </row>
    <row r="58" spans="2:17" ht="12" x14ac:dyDescent="0.2">
      <c r="B58" s="80"/>
      <c r="C58" s="21" t="s">
        <v>94</v>
      </c>
      <c r="D58" s="15">
        <v>0</v>
      </c>
      <c r="E58" s="15">
        <v>0</v>
      </c>
      <c r="F58" s="15">
        <v>0</v>
      </c>
      <c r="G58" s="16">
        <v>18791</v>
      </c>
      <c r="H58" s="16">
        <v>177</v>
      </c>
      <c r="I58" s="16">
        <v>18968</v>
      </c>
      <c r="J58" s="17">
        <v>1.2694375939044508E-2</v>
      </c>
      <c r="K58" s="17" t="s">
        <v>109</v>
      </c>
      <c r="M58" s="49"/>
      <c r="P58" s="49"/>
      <c r="Q58" s="49"/>
    </row>
    <row r="59" spans="2:17" ht="12" x14ac:dyDescent="0.2">
      <c r="B59" s="80"/>
      <c r="C59" s="21" t="s">
        <v>31</v>
      </c>
      <c r="D59" s="15">
        <v>0</v>
      </c>
      <c r="E59" s="15">
        <v>0</v>
      </c>
      <c r="F59" s="15">
        <v>0</v>
      </c>
      <c r="G59" s="16">
        <v>3</v>
      </c>
      <c r="H59" s="16">
        <v>0</v>
      </c>
      <c r="I59" s="16">
        <v>3</v>
      </c>
      <c r="J59" s="17">
        <v>2.0077566331259769E-6</v>
      </c>
      <c r="K59" s="17" t="s">
        <v>109</v>
      </c>
      <c r="M59" s="49"/>
      <c r="P59" s="49"/>
      <c r="Q59" s="49"/>
    </row>
    <row r="60" spans="2:17" ht="12" x14ac:dyDescent="0.2">
      <c r="B60" s="80"/>
      <c r="C60" s="21" t="s">
        <v>32</v>
      </c>
      <c r="D60" s="15">
        <v>2988</v>
      </c>
      <c r="E60" s="15">
        <v>1991</v>
      </c>
      <c r="F60" s="15">
        <v>4979</v>
      </c>
      <c r="G60" s="16">
        <v>10341</v>
      </c>
      <c r="H60" s="16">
        <v>5515</v>
      </c>
      <c r="I60" s="16">
        <v>15856</v>
      </c>
      <c r="J60" s="17">
        <v>1.0611663058281829E-2</v>
      </c>
      <c r="K60" s="17">
        <v>2.1845752159068086</v>
      </c>
      <c r="M60" s="51"/>
      <c r="N60" s="51"/>
      <c r="P60" s="49"/>
      <c r="Q60" s="49"/>
    </row>
    <row r="61" spans="2:17" ht="12" x14ac:dyDescent="0.2">
      <c r="B61" s="81" t="s">
        <v>56</v>
      </c>
      <c r="C61" s="81"/>
      <c r="D61" s="22">
        <v>151057</v>
      </c>
      <c r="E61" s="22">
        <v>4393</v>
      </c>
      <c r="F61" s="22">
        <v>155450</v>
      </c>
      <c r="G61" s="22">
        <v>308685</v>
      </c>
      <c r="H61" s="22">
        <v>9064</v>
      </c>
      <c r="I61" s="22">
        <v>317749</v>
      </c>
      <c r="J61" s="23">
        <v>0.21265422080638199</v>
      </c>
      <c r="K61" s="23">
        <v>1.0440591830170474</v>
      </c>
      <c r="M61" s="49"/>
      <c r="P61" s="49"/>
      <c r="Q61" s="49"/>
    </row>
    <row r="62" spans="2:17" ht="12" x14ac:dyDescent="0.2">
      <c r="B62" s="94" t="s">
        <v>60</v>
      </c>
      <c r="C62" s="94"/>
      <c r="D62" s="19">
        <v>541162</v>
      </c>
      <c r="E62" s="19">
        <v>95109</v>
      </c>
      <c r="F62" s="19">
        <v>636271</v>
      </c>
      <c r="G62" s="19">
        <v>1320608</v>
      </c>
      <c r="H62" s="19">
        <v>173597</v>
      </c>
      <c r="I62" s="19">
        <v>1494205</v>
      </c>
      <c r="J62" s="20">
        <v>1</v>
      </c>
      <c r="K62" s="20">
        <v>1.3483782853532535</v>
      </c>
      <c r="M62" s="51"/>
      <c r="N62" s="51"/>
      <c r="P62" s="49"/>
      <c r="Q62" s="49"/>
    </row>
    <row r="63" spans="2:17" x14ac:dyDescent="0.2">
      <c r="B63" s="71" t="s">
        <v>78</v>
      </c>
      <c r="C63" s="71"/>
      <c r="D63" s="71"/>
      <c r="E63" s="71"/>
      <c r="F63" s="71"/>
      <c r="G63" s="71"/>
      <c r="H63" s="71"/>
      <c r="I63" s="71"/>
      <c r="J63" s="71"/>
      <c r="K63" s="71"/>
    </row>
    <row r="64" spans="2:17" x14ac:dyDescent="0.2">
      <c r="B64" s="92" t="s">
        <v>116</v>
      </c>
      <c r="C64" s="92"/>
      <c r="D64" s="92"/>
      <c r="E64" s="92"/>
      <c r="F64" s="92"/>
      <c r="G64" s="92"/>
      <c r="H64" s="92"/>
      <c r="I64" s="92"/>
      <c r="J64" s="92"/>
      <c r="K64" s="92"/>
    </row>
    <row r="65" spans="2:11" x14ac:dyDescent="0.2">
      <c r="B65" s="100" t="s">
        <v>80</v>
      </c>
      <c r="C65" s="100"/>
      <c r="D65" s="100"/>
      <c r="E65" s="100"/>
      <c r="F65" s="100"/>
      <c r="G65" s="100"/>
      <c r="H65" s="100"/>
      <c r="I65" s="100"/>
      <c r="J65" s="100"/>
      <c r="K65" s="100"/>
    </row>
    <row r="66" spans="2:11" x14ac:dyDescent="0.2">
      <c r="B66" s="100" t="s">
        <v>79</v>
      </c>
      <c r="C66" s="100"/>
      <c r="D66" s="100"/>
      <c r="E66" s="100"/>
      <c r="F66" s="100"/>
      <c r="G66" s="100"/>
      <c r="H66" s="100"/>
      <c r="I66" s="100"/>
      <c r="J66" s="100"/>
      <c r="K66" s="100"/>
    </row>
    <row r="69" spans="2:11" x14ac:dyDescent="0.2">
      <c r="G69" s="6"/>
      <c r="H69" s="6"/>
      <c r="I69" s="6"/>
    </row>
    <row r="73" spans="2:11" x14ac:dyDescent="0.2">
      <c r="G73" s="6"/>
    </row>
  </sheetData>
  <mergeCells count="39">
    <mergeCell ref="B65:K65"/>
    <mergeCell ref="B66:K66"/>
    <mergeCell ref="B55:B60"/>
    <mergeCell ref="B61:C61"/>
    <mergeCell ref="B62:C62"/>
    <mergeCell ref="B63:K63"/>
    <mergeCell ref="B64:K64"/>
    <mergeCell ref="B38:C38"/>
    <mergeCell ref="B39:B43"/>
    <mergeCell ref="B44:C44"/>
    <mergeCell ref="B45:B53"/>
    <mergeCell ref="B54:C54"/>
    <mergeCell ref="B29:C29"/>
    <mergeCell ref="B31:C31"/>
    <mergeCell ref="B32:B34"/>
    <mergeCell ref="B35:C35"/>
    <mergeCell ref="B36:B37"/>
    <mergeCell ref="B20:B21"/>
    <mergeCell ref="B22:C22"/>
    <mergeCell ref="B24:C24"/>
    <mergeCell ref="B26:C26"/>
    <mergeCell ref="B27:B28"/>
    <mergeCell ref="B8:B10"/>
    <mergeCell ref="B11:C11"/>
    <mergeCell ref="B13:C13"/>
    <mergeCell ref="B14:B18"/>
    <mergeCell ref="B19:C19"/>
    <mergeCell ref="K5:K7"/>
    <mergeCell ref="D6:D7"/>
    <mergeCell ref="E6:E7"/>
    <mergeCell ref="F6:F7"/>
    <mergeCell ref="G6:G7"/>
    <mergeCell ref="H6:H7"/>
    <mergeCell ref="I6:I7"/>
    <mergeCell ref="B5:B7"/>
    <mergeCell ref="C5:C7"/>
    <mergeCell ref="D5:F5"/>
    <mergeCell ref="G5:I5"/>
    <mergeCell ref="J5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9" scale="6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O29"/>
  <sheetViews>
    <sheetView zoomScaleNormal="100" workbookViewId="0">
      <selection activeCell="B2" sqref="B2:K26"/>
    </sheetView>
  </sheetViews>
  <sheetFormatPr baseColWidth="10" defaultColWidth="11.42578125" defaultRowHeight="11.25" x14ac:dyDescent="0.2"/>
  <cols>
    <col min="1" max="1" width="3.7109375" style="1" customWidth="1"/>
    <col min="2" max="2" width="28.7109375" style="1" customWidth="1"/>
    <col min="3" max="3" width="11.42578125" style="1"/>
    <col min="4" max="4" width="13.7109375" style="1" bestFit="1" customWidth="1"/>
    <col min="5" max="5" width="11.42578125" style="1" customWidth="1"/>
    <col min="6" max="6" width="13.7109375" style="1" bestFit="1" customWidth="1"/>
    <col min="7" max="7" width="12.85546875" style="1" customWidth="1"/>
    <col min="8" max="8" width="12.5703125" style="1" customWidth="1"/>
    <col min="9" max="9" width="12.28515625" style="1" customWidth="1"/>
    <col min="10" max="10" width="11.42578125" style="12"/>
    <col min="11" max="16384" width="11.42578125" style="1"/>
  </cols>
  <sheetData>
    <row r="2" spans="2:15" ht="15" x14ac:dyDescent="0.25">
      <c r="B2" s="7" t="s">
        <v>118</v>
      </c>
      <c r="C2" s="5"/>
      <c r="D2" s="5"/>
      <c r="E2" s="5"/>
      <c r="F2" s="5"/>
      <c r="G2" s="5"/>
      <c r="H2" s="5"/>
      <c r="I2" s="5"/>
      <c r="J2" s="11"/>
    </row>
    <row r="3" spans="2:15" ht="15" x14ac:dyDescent="0.25">
      <c r="B3" s="28" t="s">
        <v>111</v>
      </c>
      <c r="C3" s="5"/>
      <c r="D3" s="5"/>
      <c r="E3" s="5"/>
      <c r="F3" s="5"/>
      <c r="G3" s="5"/>
      <c r="H3" s="5"/>
      <c r="I3" s="5"/>
      <c r="J3" s="11"/>
    </row>
    <row r="4" spans="2:15" ht="12.75" x14ac:dyDescent="0.2">
      <c r="B4" s="4" t="s">
        <v>75</v>
      </c>
      <c r="C4" s="5"/>
      <c r="D4" s="5"/>
      <c r="E4" s="5"/>
      <c r="F4" s="5"/>
      <c r="G4" s="5"/>
      <c r="H4" s="5"/>
      <c r="I4" s="5"/>
      <c r="J4" s="11"/>
    </row>
    <row r="5" spans="2:15" x14ac:dyDescent="0.2">
      <c r="B5" s="8"/>
      <c r="C5" s="5"/>
      <c r="D5" s="5"/>
      <c r="E5" s="5"/>
      <c r="F5" s="5"/>
      <c r="G5" s="5"/>
      <c r="H5" s="5"/>
      <c r="I5" s="5"/>
      <c r="J5" s="11"/>
    </row>
    <row r="6" spans="2:15" ht="12" x14ac:dyDescent="0.2">
      <c r="B6" s="104" t="s">
        <v>36</v>
      </c>
      <c r="C6" s="104">
        <v>2022</v>
      </c>
      <c r="D6" s="104"/>
      <c r="E6" s="104">
        <v>2023</v>
      </c>
      <c r="F6" s="104"/>
      <c r="G6" s="61" t="s">
        <v>104</v>
      </c>
      <c r="H6" s="102" t="s">
        <v>105</v>
      </c>
      <c r="I6" s="61" t="s">
        <v>106</v>
      </c>
      <c r="J6" s="102" t="s">
        <v>107</v>
      </c>
    </row>
    <row r="7" spans="2:15" x14ac:dyDescent="0.2">
      <c r="B7" s="104"/>
      <c r="C7" s="103" t="s">
        <v>33</v>
      </c>
      <c r="D7" s="103" t="s">
        <v>34</v>
      </c>
      <c r="E7" s="103" t="s">
        <v>33</v>
      </c>
      <c r="F7" s="103" t="s">
        <v>34</v>
      </c>
      <c r="G7" s="62"/>
      <c r="H7" s="102"/>
      <c r="I7" s="62"/>
      <c r="J7" s="102"/>
    </row>
    <row r="8" spans="2:15" x14ac:dyDescent="0.2">
      <c r="B8" s="104"/>
      <c r="C8" s="103"/>
      <c r="D8" s="103"/>
      <c r="E8" s="103"/>
      <c r="F8" s="103"/>
      <c r="G8" s="63"/>
      <c r="H8" s="102"/>
      <c r="I8" s="63"/>
      <c r="J8" s="102"/>
    </row>
    <row r="9" spans="2:15" ht="12" x14ac:dyDescent="0.2">
      <c r="B9" s="25" t="s">
        <v>37</v>
      </c>
      <c r="C9" s="29">
        <v>258249</v>
      </c>
      <c r="D9" s="29">
        <v>3572751.5861099991</v>
      </c>
      <c r="E9" s="29">
        <v>283398</v>
      </c>
      <c r="F9" s="29">
        <v>4016448.9767699987</v>
      </c>
      <c r="G9" s="30">
        <v>0.25705920022640238</v>
      </c>
      <c r="H9" s="30">
        <v>9.7382758500516947E-2</v>
      </c>
      <c r="I9" s="30">
        <v>0.2522382195186606</v>
      </c>
      <c r="J9" s="30">
        <v>0.12418926420325123</v>
      </c>
      <c r="L9" s="48"/>
      <c r="M9" s="48"/>
      <c r="N9" s="48"/>
      <c r="O9" s="48"/>
    </row>
    <row r="10" spans="2:15" ht="12" x14ac:dyDescent="0.2">
      <c r="B10" s="25" t="s">
        <v>46</v>
      </c>
      <c r="C10" s="29">
        <v>82611</v>
      </c>
      <c r="D10" s="29">
        <v>1266099.6675999993</v>
      </c>
      <c r="E10" s="29">
        <v>96622</v>
      </c>
      <c r="F10" s="29">
        <v>1394427.4170800003</v>
      </c>
      <c r="G10" s="30">
        <v>8.7642023035714611E-2</v>
      </c>
      <c r="H10" s="30">
        <v>0.16960211109900619</v>
      </c>
      <c r="I10" s="30">
        <v>8.7571855379355829E-2</v>
      </c>
      <c r="J10" s="30">
        <v>0.10135675157648308</v>
      </c>
      <c r="L10" s="48"/>
      <c r="M10" s="48"/>
      <c r="N10" s="48"/>
      <c r="O10" s="48"/>
    </row>
    <row r="11" spans="2:15" ht="12" x14ac:dyDescent="0.2">
      <c r="B11" s="25" t="s">
        <v>6</v>
      </c>
      <c r="C11" s="29">
        <v>65683</v>
      </c>
      <c r="D11" s="29">
        <v>822916.09092000034</v>
      </c>
      <c r="E11" s="29">
        <v>73456</v>
      </c>
      <c r="F11" s="29">
        <v>938870.7810599996</v>
      </c>
      <c r="G11" s="30">
        <v>6.6629053881222214E-2</v>
      </c>
      <c r="H11" s="30">
        <v>0.11834112327390649</v>
      </c>
      <c r="I11" s="30">
        <v>5.8962306142157653E-2</v>
      </c>
      <c r="J11" s="30">
        <v>0.14090706381784893</v>
      </c>
      <c r="L11" s="48"/>
      <c r="M11" s="48"/>
      <c r="N11" s="48"/>
      <c r="O11" s="48"/>
    </row>
    <row r="12" spans="2:15" ht="12" x14ac:dyDescent="0.2">
      <c r="B12" s="25" t="s">
        <v>38</v>
      </c>
      <c r="C12" s="29">
        <v>141</v>
      </c>
      <c r="D12" s="29">
        <v>3244.1089999999999</v>
      </c>
      <c r="E12" s="29">
        <v>360</v>
      </c>
      <c r="F12" s="29">
        <v>5583.5388599999997</v>
      </c>
      <c r="G12" s="30">
        <v>3.265418672026791E-4</v>
      </c>
      <c r="H12" s="30">
        <v>1.553191489361702</v>
      </c>
      <c r="I12" s="30">
        <v>3.5065350233635066E-4</v>
      </c>
      <c r="J12" s="30">
        <v>0.72113170673365157</v>
      </c>
      <c r="L12" s="48"/>
      <c r="M12" s="48"/>
      <c r="N12" s="48"/>
      <c r="O12" s="48"/>
    </row>
    <row r="13" spans="2:15" ht="12" x14ac:dyDescent="0.2">
      <c r="B13" s="25" t="s">
        <v>14</v>
      </c>
      <c r="C13" s="29">
        <v>1</v>
      </c>
      <c r="D13" s="29">
        <v>2.5</v>
      </c>
      <c r="E13" s="29">
        <v>2</v>
      </c>
      <c r="F13" s="29">
        <v>50.47</v>
      </c>
      <c r="G13" s="30">
        <v>1.8141214844593283E-6</v>
      </c>
      <c r="H13" s="30">
        <v>1</v>
      </c>
      <c r="I13" s="30">
        <v>3.1695816410805133E-6</v>
      </c>
      <c r="J13" s="30">
        <v>19.187999999999999</v>
      </c>
      <c r="L13" s="48"/>
      <c r="M13" s="48"/>
      <c r="N13" s="48"/>
      <c r="O13" s="48"/>
    </row>
    <row r="14" spans="2:15" ht="12" x14ac:dyDescent="0.2">
      <c r="B14" s="25" t="s">
        <v>39</v>
      </c>
      <c r="C14" s="29">
        <v>448607</v>
      </c>
      <c r="D14" s="29">
        <v>6468099.00856</v>
      </c>
      <c r="E14" s="29">
        <v>357505</v>
      </c>
      <c r="F14" s="29">
        <v>5231612.73312</v>
      </c>
      <c r="G14" s="30">
        <v>0.32427875065081607</v>
      </c>
      <c r="H14" s="30">
        <v>-0.20307752665473344</v>
      </c>
      <c r="I14" s="30">
        <v>0.32855208385457102</v>
      </c>
      <c r="J14" s="30">
        <v>-0.19116687512105357</v>
      </c>
      <c r="L14" s="48"/>
      <c r="M14" s="48"/>
      <c r="N14" s="48"/>
      <c r="O14" s="48"/>
    </row>
    <row r="15" spans="2:15" ht="12" x14ac:dyDescent="0.2">
      <c r="B15" s="25" t="s">
        <v>40</v>
      </c>
      <c r="C15" s="29">
        <v>1645</v>
      </c>
      <c r="D15" s="29">
        <v>2345.8090000000002</v>
      </c>
      <c r="E15" s="29">
        <v>554</v>
      </c>
      <c r="F15" s="29">
        <v>386</v>
      </c>
      <c r="G15" s="30">
        <v>5.0251165119523399E-4</v>
      </c>
      <c r="H15" s="30">
        <v>-0.6632218844984803</v>
      </c>
      <c r="I15" s="30">
        <v>2.4241302030059007E-5</v>
      </c>
      <c r="J15" s="30">
        <v>-0.83545122386349446</v>
      </c>
      <c r="L15" s="48"/>
      <c r="M15" s="48"/>
      <c r="N15" s="48"/>
      <c r="O15" s="48"/>
    </row>
    <row r="16" spans="2:15" ht="12" x14ac:dyDescent="0.2">
      <c r="B16" s="25" t="s">
        <v>41</v>
      </c>
      <c r="C16" s="29">
        <v>1</v>
      </c>
      <c r="D16" s="29">
        <v>24.03632</v>
      </c>
      <c r="E16" s="29">
        <v>3</v>
      </c>
      <c r="F16" s="29">
        <v>0</v>
      </c>
      <c r="G16" s="30">
        <v>2.7211822266889923E-6</v>
      </c>
      <c r="H16" s="30">
        <v>2</v>
      </c>
      <c r="I16" s="30">
        <v>0</v>
      </c>
      <c r="J16" s="30">
        <v>-1</v>
      </c>
      <c r="L16" s="48"/>
      <c r="M16" s="48"/>
      <c r="N16" s="48"/>
      <c r="O16" s="48"/>
    </row>
    <row r="17" spans="2:15" ht="12" x14ac:dyDescent="0.2">
      <c r="B17" s="25" t="s">
        <v>43</v>
      </c>
      <c r="C17" s="29">
        <v>39714</v>
      </c>
      <c r="D17" s="29">
        <v>632482.88413999951</v>
      </c>
      <c r="E17" s="29">
        <v>45038</v>
      </c>
      <c r="F17" s="29">
        <v>701826.74383999966</v>
      </c>
      <c r="G17" s="30">
        <v>4.0852201708539614E-2</v>
      </c>
      <c r="H17" s="30">
        <v>0.13405851840660724</v>
      </c>
      <c r="I17" s="30">
        <v>4.4075632306213176E-2</v>
      </c>
      <c r="J17" s="30">
        <v>0.10963752765308182</v>
      </c>
      <c r="L17" s="48"/>
      <c r="M17" s="48"/>
      <c r="N17" s="48"/>
      <c r="O17" s="48"/>
    </row>
    <row r="18" spans="2:15" ht="12" x14ac:dyDescent="0.2">
      <c r="B18" s="25" t="s">
        <v>42</v>
      </c>
      <c r="C18" s="29">
        <v>0</v>
      </c>
      <c r="D18" s="29">
        <v>0</v>
      </c>
      <c r="E18" s="29">
        <v>2</v>
      </c>
      <c r="F18" s="29">
        <v>39.054220000000001</v>
      </c>
      <c r="G18" s="30">
        <v>1.8141214844593283E-6</v>
      </c>
      <c r="H18" s="30" t="s">
        <v>109</v>
      </c>
      <c r="I18" s="30">
        <v>2.4526558097626197E-6</v>
      </c>
      <c r="J18" s="30" t="s">
        <v>109</v>
      </c>
      <c r="L18" s="48"/>
      <c r="M18" s="48"/>
      <c r="N18" s="48"/>
      <c r="O18" s="48"/>
    </row>
    <row r="19" spans="2:15" ht="12" x14ac:dyDescent="0.2">
      <c r="B19" s="25" t="s">
        <v>44</v>
      </c>
      <c r="C19" s="29">
        <v>36095</v>
      </c>
      <c r="D19" s="29">
        <v>433336.81162999995</v>
      </c>
      <c r="E19" s="29">
        <v>37042</v>
      </c>
      <c r="F19" s="29">
        <v>444820.47895000002</v>
      </c>
      <c r="G19" s="30">
        <v>3.359934401367122E-2</v>
      </c>
      <c r="H19" s="30">
        <v>2.6236320820058178E-2</v>
      </c>
      <c r="I19" s="30">
        <v>2.7935304609799108E-2</v>
      </c>
      <c r="J19" s="30">
        <v>2.6500558022763306E-2</v>
      </c>
      <c r="L19" s="48"/>
      <c r="M19" s="48"/>
      <c r="N19" s="48"/>
      <c r="O19" s="48"/>
    </row>
    <row r="20" spans="2:15" ht="12" x14ac:dyDescent="0.2">
      <c r="B20" s="25" t="s">
        <v>84</v>
      </c>
      <c r="C20" s="29">
        <v>15689</v>
      </c>
      <c r="D20" s="29">
        <v>173739.4337100001</v>
      </c>
      <c r="E20" s="29">
        <v>12650</v>
      </c>
      <c r="F20" s="29">
        <v>143073.82081000003</v>
      </c>
      <c r="G20" s="30">
        <v>1.1474318389205252E-2</v>
      </c>
      <c r="H20" s="30">
        <v>-0.19370259417426222</v>
      </c>
      <c r="I20" s="30">
        <v>8.9852220281081679E-3</v>
      </c>
      <c r="J20" s="30">
        <v>-0.17650346985236556</v>
      </c>
      <c r="L20" s="48"/>
      <c r="M20" s="48"/>
      <c r="N20" s="48"/>
      <c r="O20" s="48"/>
    </row>
    <row r="21" spans="2:15" ht="12" x14ac:dyDescent="0.2">
      <c r="B21" s="25" t="s">
        <v>45</v>
      </c>
      <c r="C21" s="29">
        <v>196279</v>
      </c>
      <c r="D21" s="29">
        <v>3230392.5660000001</v>
      </c>
      <c r="E21" s="29">
        <v>195830</v>
      </c>
      <c r="F21" s="29">
        <v>3046097.0920000002</v>
      </c>
      <c r="G21" s="30">
        <v>0.17762970515083512</v>
      </c>
      <c r="H21" s="30">
        <v>-2.2875600548199248E-3</v>
      </c>
      <c r="I21" s="30">
        <v>0.19129885911931721</v>
      </c>
      <c r="J21" s="30">
        <v>-5.7050488519481045E-2</v>
      </c>
      <c r="L21" s="48"/>
      <c r="M21" s="48"/>
      <c r="N21" s="48"/>
      <c r="O21" s="48"/>
    </row>
    <row r="22" spans="2:15" ht="12" x14ac:dyDescent="0.2">
      <c r="B22" s="31" t="s">
        <v>83</v>
      </c>
      <c r="C22" s="32">
        <v>1144715</v>
      </c>
      <c r="D22" s="32">
        <v>16605434.502989998</v>
      </c>
      <c r="E22" s="32">
        <v>1102462</v>
      </c>
      <c r="F22" s="32">
        <v>15923237.106709998</v>
      </c>
      <c r="G22" s="33">
        <v>1</v>
      </c>
      <c r="H22" s="33">
        <v>-3.6911370952595189E-2</v>
      </c>
      <c r="I22" s="33">
        <v>1</v>
      </c>
      <c r="J22" s="33">
        <v>-4.1082779023768549E-2</v>
      </c>
      <c r="L22" s="48"/>
      <c r="M22" s="48"/>
      <c r="N22" s="48"/>
      <c r="O22" s="48"/>
    </row>
    <row r="23" spans="2:15" x14ac:dyDescent="0.2">
      <c r="B23" s="71" t="s">
        <v>85</v>
      </c>
      <c r="C23" s="71"/>
      <c r="D23" s="71"/>
      <c r="E23" s="71"/>
      <c r="F23" s="71"/>
      <c r="G23" s="71"/>
      <c r="H23" s="71"/>
      <c r="I23" s="71"/>
      <c r="J23" s="71"/>
    </row>
    <row r="24" spans="2:15" x14ac:dyDescent="0.2">
      <c r="B24" s="101" t="s">
        <v>81</v>
      </c>
      <c r="C24" s="101"/>
      <c r="D24" s="101"/>
      <c r="E24" s="101"/>
      <c r="F24" s="101"/>
      <c r="G24" s="101"/>
      <c r="H24" s="101"/>
      <c r="I24" s="101"/>
      <c r="J24" s="101"/>
    </row>
    <row r="25" spans="2:15" x14ac:dyDescent="0.2">
      <c r="B25" s="66" t="s">
        <v>122</v>
      </c>
      <c r="C25" s="66"/>
      <c r="D25" s="66"/>
      <c r="E25" s="66"/>
      <c r="F25" s="66"/>
      <c r="G25" s="66"/>
      <c r="H25" s="66"/>
      <c r="I25" s="66"/>
      <c r="J25" s="66"/>
      <c r="K25" s="66"/>
    </row>
    <row r="29" spans="2:15" x14ac:dyDescent="0.2">
      <c r="H29" s="50"/>
      <c r="I29" s="50"/>
    </row>
  </sheetData>
  <mergeCells count="14">
    <mergeCell ref="B23:J23"/>
    <mergeCell ref="B24:J24"/>
    <mergeCell ref="B25:K25"/>
    <mergeCell ref="I6:I8"/>
    <mergeCell ref="J6:J8"/>
    <mergeCell ref="C7:C8"/>
    <mergeCell ref="D7:D8"/>
    <mergeCell ref="E7:E8"/>
    <mergeCell ref="F7:F8"/>
    <mergeCell ref="B6:B8"/>
    <mergeCell ref="C6:D6"/>
    <mergeCell ref="E6:F6"/>
    <mergeCell ref="G6:G8"/>
    <mergeCell ref="H6:H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P396"/>
  <sheetViews>
    <sheetView topLeftCell="A33" zoomScaleNormal="100" workbookViewId="0">
      <selection activeCell="B2" sqref="B2:K55"/>
    </sheetView>
  </sheetViews>
  <sheetFormatPr baseColWidth="10" defaultColWidth="11.42578125" defaultRowHeight="11.25" x14ac:dyDescent="0.2"/>
  <cols>
    <col min="1" max="1" width="7.28515625" style="5" customWidth="1"/>
    <col min="2" max="2" width="15.28515625" style="5" customWidth="1"/>
    <col min="3" max="3" width="27.140625" style="5" customWidth="1"/>
    <col min="4" max="4" width="11.28515625" style="5" customWidth="1"/>
    <col min="5" max="5" width="15.28515625" style="5" bestFit="1" customWidth="1"/>
    <col min="6" max="6" width="11.28515625" style="5" customWidth="1"/>
    <col min="7" max="7" width="14.140625" style="5" bestFit="1" customWidth="1"/>
    <col min="8" max="8" width="13.140625" style="5" customWidth="1"/>
    <col min="9" max="9" width="11.28515625" style="5" customWidth="1"/>
    <col min="10" max="10" width="11.85546875" style="5" customWidth="1"/>
    <col min="11" max="11" width="9.85546875" style="5" customWidth="1"/>
    <col min="12" max="12" width="11.42578125" style="1"/>
    <col min="13" max="16384" width="11.42578125" style="5"/>
  </cols>
  <sheetData>
    <row r="1" spans="2:16" x14ac:dyDescent="0.2">
      <c r="L1" s="5"/>
    </row>
    <row r="2" spans="2:16" ht="15" x14ac:dyDescent="0.25">
      <c r="B2" s="7" t="s">
        <v>119</v>
      </c>
      <c r="C2" s="13"/>
      <c r="D2" s="13"/>
      <c r="E2" s="13"/>
      <c r="F2" s="13"/>
      <c r="G2" s="13"/>
      <c r="L2" s="5"/>
    </row>
    <row r="3" spans="2:16" ht="15" x14ac:dyDescent="0.25">
      <c r="B3" s="34" t="s">
        <v>75</v>
      </c>
      <c r="C3" s="13"/>
      <c r="D3" s="13"/>
      <c r="E3" s="13"/>
      <c r="F3" s="13"/>
      <c r="G3" s="13"/>
      <c r="L3" s="5"/>
    </row>
    <row r="4" spans="2:16" x14ac:dyDescent="0.2">
      <c r="D4" s="6"/>
      <c r="E4" s="6"/>
      <c r="F4" s="6"/>
      <c r="G4" s="6"/>
      <c r="L4" s="5"/>
    </row>
    <row r="5" spans="2:16" ht="12" x14ac:dyDescent="0.2">
      <c r="B5" s="104" t="s">
        <v>36</v>
      </c>
      <c r="C5" s="104" t="s">
        <v>0</v>
      </c>
      <c r="D5" s="104">
        <v>2022</v>
      </c>
      <c r="E5" s="104"/>
      <c r="F5" s="104">
        <v>2023</v>
      </c>
      <c r="G5" s="104"/>
      <c r="H5" s="61" t="s">
        <v>104</v>
      </c>
      <c r="I5" s="102" t="s">
        <v>105</v>
      </c>
      <c r="J5" s="102" t="s">
        <v>106</v>
      </c>
      <c r="K5" s="102" t="s">
        <v>107</v>
      </c>
      <c r="L5" s="5"/>
    </row>
    <row r="6" spans="2:16" ht="11.25" customHeight="1" x14ac:dyDescent="0.2">
      <c r="B6" s="104"/>
      <c r="C6" s="104"/>
      <c r="D6" s="103" t="s">
        <v>33</v>
      </c>
      <c r="E6" s="103" t="s">
        <v>34</v>
      </c>
      <c r="F6" s="103" t="s">
        <v>33</v>
      </c>
      <c r="G6" s="103" t="s">
        <v>34</v>
      </c>
      <c r="H6" s="62"/>
      <c r="I6" s="102"/>
      <c r="J6" s="102"/>
      <c r="K6" s="102"/>
      <c r="L6" s="5"/>
    </row>
    <row r="7" spans="2:16" ht="11.25" customHeight="1" x14ac:dyDescent="0.2">
      <c r="B7" s="104"/>
      <c r="C7" s="104"/>
      <c r="D7" s="103"/>
      <c r="E7" s="103"/>
      <c r="F7" s="103"/>
      <c r="G7" s="103"/>
      <c r="H7" s="63"/>
      <c r="I7" s="102"/>
      <c r="J7" s="102"/>
      <c r="K7" s="102"/>
      <c r="L7" s="5"/>
    </row>
    <row r="8" spans="2:16" ht="12" x14ac:dyDescent="0.2">
      <c r="B8" s="80" t="s">
        <v>57</v>
      </c>
      <c r="C8" s="25" t="s">
        <v>2</v>
      </c>
      <c r="D8" s="15">
        <v>8</v>
      </c>
      <c r="E8" s="15">
        <v>3.95</v>
      </c>
      <c r="F8" s="16">
        <v>315</v>
      </c>
      <c r="G8" s="16">
        <v>145.11000000000001</v>
      </c>
      <c r="H8" s="35">
        <v>5.6027092211700588E-4</v>
      </c>
      <c r="I8" s="30">
        <v>38.375</v>
      </c>
      <c r="J8" s="35">
        <v>1.5560387705559511E-5</v>
      </c>
      <c r="K8" s="30">
        <v>35.736708860759499</v>
      </c>
      <c r="L8" s="5"/>
      <c r="M8" s="49"/>
      <c r="N8" s="49"/>
      <c r="O8" s="49"/>
      <c r="P8" s="49"/>
    </row>
    <row r="9" spans="2:16" ht="12" x14ac:dyDescent="0.2">
      <c r="B9" s="80"/>
      <c r="C9" s="25" t="s">
        <v>3</v>
      </c>
      <c r="D9" s="15">
        <v>51115</v>
      </c>
      <c r="E9" s="15">
        <v>579827.10356999992</v>
      </c>
      <c r="F9" s="16">
        <v>44062</v>
      </c>
      <c r="G9" s="16">
        <v>509098.48527999985</v>
      </c>
      <c r="H9" s="30">
        <v>7.8370340858157195E-2</v>
      </c>
      <c r="I9" s="30">
        <v>-0.13798297955590336</v>
      </c>
      <c r="J9" s="30">
        <v>5.4591481023154004E-2</v>
      </c>
      <c r="K9" s="30">
        <v>-0.12198225618382347</v>
      </c>
      <c r="L9" s="5"/>
      <c r="M9" s="49"/>
      <c r="N9" s="49"/>
      <c r="O9" s="49"/>
      <c r="P9" s="49"/>
    </row>
    <row r="10" spans="2:16" ht="12" x14ac:dyDescent="0.2">
      <c r="B10" s="80"/>
      <c r="C10" s="25" t="s">
        <v>4</v>
      </c>
      <c r="D10" s="15">
        <v>87211</v>
      </c>
      <c r="E10" s="15">
        <v>1386485.94254</v>
      </c>
      <c r="F10" s="16">
        <v>110136</v>
      </c>
      <c r="G10" s="16">
        <v>1801327.9702099997</v>
      </c>
      <c r="H10" s="30">
        <v>0.19589205802628115</v>
      </c>
      <c r="I10" s="30">
        <v>0.26286821616539197</v>
      </c>
      <c r="J10" s="30">
        <v>0.193159407355359</v>
      </c>
      <c r="K10" s="30">
        <v>0.29920391901703802</v>
      </c>
      <c r="L10" s="5"/>
      <c r="M10" s="49"/>
      <c r="N10" s="49"/>
      <c r="O10" s="49"/>
      <c r="P10" s="49"/>
    </row>
    <row r="11" spans="2:16" ht="12" x14ac:dyDescent="0.2">
      <c r="B11" s="105" t="s">
        <v>47</v>
      </c>
      <c r="C11" s="105"/>
      <c r="D11" s="22">
        <v>138334</v>
      </c>
      <c r="E11" s="22">
        <v>1966316.9961099997</v>
      </c>
      <c r="F11" s="22">
        <v>154513</v>
      </c>
      <c r="G11" s="22">
        <v>2310571.5654899995</v>
      </c>
      <c r="H11" s="36">
        <v>0.27482266980655534</v>
      </c>
      <c r="I11" s="36">
        <v>0.11695606286234765</v>
      </c>
      <c r="J11" s="36">
        <v>0.24776644876621853</v>
      </c>
      <c r="K11" s="36">
        <v>0.17507582452933315</v>
      </c>
      <c r="L11" s="5"/>
      <c r="M11" s="49"/>
      <c r="N11" s="49"/>
      <c r="O11" s="49"/>
      <c r="P11" s="49"/>
    </row>
    <row r="12" spans="2:16" ht="12" x14ac:dyDescent="0.2">
      <c r="B12" s="95" t="s">
        <v>46</v>
      </c>
      <c r="C12" s="37" t="s">
        <v>63</v>
      </c>
      <c r="D12" s="15">
        <v>1</v>
      </c>
      <c r="E12" s="15">
        <v>0</v>
      </c>
      <c r="F12" s="16">
        <v>0</v>
      </c>
      <c r="G12" s="16">
        <v>0</v>
      </c>
      <c r="H12" s="30">
        <v>0</v>
      </c>
      <c r="I12" s="30">
        <v>-1</v>
      </c>
      <c r="J12" s="30">
        <v>0</v>
      </c>
      <c r="K12" s="30" t="s">
        <v>109</v>
      </c>
      <c r="L12" s="5"/>
      <c r="M12" s="49"/>
      <c r="N12" s="49"/>
      <c r="O12" s="49"/>
      <c r="P12" s="49"/>
    </row>
    <row r="13" spans="2:16" ht="12" x14ac:dyDescent="0.2">
      <c r="B13" s="106"/>
      <c r="C13" s="25" t="s">
        <v>5</v>
      </c>
      <c r="D13" s="15">
        <v>31927</v>
      </c>
      <c r="E13" s="15">
        <v>316998.12742000009</v>
      </c>
      <c r="F13" s="16">
        <v>35904</v>
      </c>
      <c r="G13" s="16">
        <v>265060.63697000005</v>
      </c>
      <c r="H13" s="30">
        <v>6.3860213294250734E-2</v>
      </c>
      <c r="I13" s="30">
        <v>0.12456541485263257</v>
      </c>
      <c r="J13" s="30">
        <v>2.8422894884816766E-2</v>
      </c>
      <c r="K13" s="30">
        <v>-0.16384163172417274</v>
      </c>
      <c r="L13" s="5"/>
      <c r="M13" s="49"/>
      <c r="N13" s="49"/>
      <c r="O13" s="49"/>
      <c r="P13" s="49"/>
    </row>
    <row r="14" spans="2:16" ht="12" x14ac:dyDescent="0.2">
      <c r="B14" s="105" t="s">
        <v>48</v>
      </c>
      <c r="C14" s="105"/>
      <c r="D14" s="22">
        <v>31928</v>
      </c>
      <c r="E14" s="22">
        <v>316998.12742000009</v>
      </c>
      <c r="F14" s="22">
        <v>35904</v>
      </c>
      <c r="G14" s="22">
        <v>265060.63697000005</v>
      </c>
      <c r="H14" s="36">
        <v>6.3860213294250734E-2</v>
      </c>
      <c r="I14" s="36">
        <v>0.12453019293410172</v>
      </c>
      <c r="J14" s="36">
        <v>2.8422894884816766E-2</v>
      </c>
      <c r="K14" s="36">
        <v>-0.16384163172417274</v>
      </c>
      <c r="L14" s="5"/>
      <c r="M14" s="49"/>
      <c r="N14" s="49"/>
      <c r="O14" s="49"/>
      <c r="P14" s="49"/>
    </row>
    <row r="15" spans="2:16" ht="12" x14ac:dyDescent="0.2">
      <c r="B15" s="95" t="s">
        <v>6</v>
      </c>
      <c r="C15" s="25" t="s">
        <v>7</v>
      </c>
      <c r="D15" s="15">
        <v>17409</v>
      </c>
      <c r="E15" s="15">
        <v>260625.76285999999</v>
      </c>
      <c r="F15" s="16">
        <v>17351</v>
      </c>
      <c r="G15" s="16">
        <v>215830.13125999999</v>
      </c>
      <c r="H15" s="30">
        <v>3.0861145300483079E-2</v>
      </c>
      <c r="I15" s="30">
        <v>-3.3316100867367454E-3</v>
      </c>
      <c r="J15" s="30">
        <v>2.3143825518209624E-2</v>
      </c>
      <c r="K15" s="30">
        <v>-0.17187722007383746</v>
      </c>
      <c r="L15" s="5"/>
      <c r="M15" s="49"/>
      <c r="N15" s="49"/>
      <c r="O15" s="49"/>
      <c r="P15" s="49"/>
    </row>
    <row r="16" spans="2:16" ht="12" x14ac:dyDescent="0.2">
      <c r="B16" s="107"/>
      <c r="C16" s="25" t="s">
        <v>35</v>
      </c>
      <c r="D16" s="15">
        <v>0</v>
      </c>
      <c r="E16" s="15">
        <v>0</v>
      </c>
      <c r="F16" s="16">
        <v>0</v>
      </c>
      <c r="G16" s="16">
        <v>0</v>
      </c>
      <c r="H16" s="30">
        <v>0</v>
      </c>
      <c r="I16" s="30" t="s">
        <v>109</v>
      </c>
      <c r="J16" s="30">
        <v>0</v>
      </c>
      <c r="K16" s="30" t="s">
        <v>109</v>
      </c>
      <c r="L16" s="5"/>
      <c r="M16" s="49"/>
      <c r="N16" s="49"/>
      <c r="O16" s="49"/>
      <c r="P16" s="49"/>
    </row>
    <row r="17" spans="2:16" ht="12" x14ac:dyDescent="0.2">
      <c r="B17" s="107"/>
      <c r="C17" s="25" t="s">
        <v>8</v>
      </c>
      <c r="D17" s="15">
        <v>769</v>
      </c>
      <c r="E17" s="15">
        <v>3468.703</v>
      </c>
      <c r="F17" s="16">
        <v>855</v>
      </c>
      <c r="G17" s="16">
        <v>0</v>
      </c>
      <c r="H17" s="30">
        <v>1.5207353600318733E-3</v>
      </c>
      <c r="I17" s="30">
        <v>0.11183355006501951</v>
      </c>
      <c r="J17" s="30">
        <v>0</v>
      </c>
      <c r="K17" s="30">
        <v>-1</v>
      </c>
      <c r="L17" s="5"/>
      <c r="M17" s="49"/>
      <c r="N17" s="49"/>
      <c r="O17" s="49"/>
      <c r="P17" s="49"/>
    </row>
    <row r="18" spans="2:16" ht="12" x14ac:dyDescent="0.2">
      <c r="B18" s="107"/>
      <c r="C18" s="25" t="s">
        <v>9</v>
      </c>
      <c r="D18" s="15">
        <v>18330</v>
      </c>
      <c r="E18" s="15">
        <v>246635.07806000006</v>
      </c>
      <c r="F18" s="16">
        <v>21415</v>
      </c>
      <c r="G18" s="16">
        <v>247221.58103000006</v>
      </c>
      <c r="H18" s="30">
        <v>3.8089529514716447E-2</v>
      </c>
      <c r="I18" s="30">
        <v>0.16830332787779595</v>
      </c>
      <c r="J18" s="30">
        <v>2.650998311631312E-2</v>
      </c>
      <c r="K18" s="30">
        <v>2.3780192769550811E-3</v>
      </c>
      <c r="L18" s="5"/>
      <c r="M18" s="49"/>
      <c r="N18" s="49"/>
      <c r="O18" s="49"/>
      <c r="P18" s="49"/>
    </row>
    <row r="19" spans="2:16" ht="12" x14ac:dyDescent="0.2">
      <c r="B19" s="106"/>
      <c r="C19" s="25" t="s">
        <v>10</v>
      </c>
      <c r="D19" s="15">
        <v>0</v>
      </c>
      <c r="E19" s="15">
        <v>0</v>
      </c>
      <c r="F19" s="16">
        <v>0</v>
      </c>
      <c r="G19" s="16">
        <v>0</v>
      </c>
      <c r="H19" s="30">
        <v>0</v>
      </c>
      <c r="I19" s="30" t="s">
        <v>109</v>
      </c>
      <c r="J19" s="30">
        <v>0</v>
      </c>
      <c r="K19" s="30" t="s">
        <v>109</v>
      </c>
      <c r="L19" s="5"/>
      <c r="M19" s="49"/>
      <c r="N19" s="49"/>
      <c r="O19" s="49"/>
      <c r="P19" s="49"/>
    </row>
    <row r="20" spans="2:16" ht="12" x14ac:dyDescent="0.2">
      <c r="B20" s="105" t="s">
        <v>11</v>
      </c>
      <c r="C20" s="105"/>
      <c r="D20" s="22">
        <v>36508</v>
      </c>
      <c r="E20" s="22">
        <v>510729.54392000008</v>
      </c>
      <c r="F20" s="22">
        <v>39621</v>
      </c>
      <c r="G20" s="22">
        <v>463051.71229000005</v>
      </c>
      <c r="H20" s="36">
        <v>7.0471410175231397E-2</v>
      </c>
      <c r="I20" s="36">
        <v>8.5268982140900618E-2</v>
      </c>
      <c r="J20" s="36">
        <v>4.9653808634522741E-2</v>
      </c>
      <c r="K20" s="36">
        <v>-9.3352405784201536E-2</v>
      </c>
      <c r="L20" s="5"/>
      <c r="M20" s="49"/>
      <c r="N20" s="49"/>
      <c r="O20" s="49"/>
      <c r="P20" s="49"/>
    </row>
    <row r="21" spans="2:16" ht="12" x14ac:dyDescent="0.2">
      <c r="B21" s="45" t="s">
        <v>38</v>
      </c>
      <c r="C21" s="37" t="s">
        <v>12</v>
      </c>
      <c r="D21" s="15">
        <v>2</v>
      </c>
      <c r="E21" s="15">
        <v>56.14</v>
      </c>
      <c r="F21" s="16">
        <v>22</v>
      </c>
      <c r="G21" s="16">
        <v>197.2</v>
      </c>
      <c r="H21" s="30">
        <v>3.9130032655790886E-5</v>
      </c>
      <c r="I21" s="30">
        <v>10</v>
      </c>
      <c r="J21" s="30">
        <v>2.1146085421654847E-5</v>
      </c>
      <c r="K21" s="30">
        <v>2.5126469540434626</v>
      </c>
      <c r="L21" s="5"/>
      <c r="M21" s="49"/>
      <c r="N21" s="49"/>
      <c r="O21" s="49"/>
      <c r="P21" s="49"/>
    </row>
    <row r="22" spans="2:16" ht="12" x14ac:dyDescent="0.2">
      <c r="B22" s="108" t="s">
        <v>49</v>
      </c>
      <c r="C22" s="109"/>
      <c r="D22" s="22">
        <v>2</v>
      </c>
      <c r="E22" s="22">
        <v>56.14</v>
      </c>
      <c r="F22" s="22">
        <v>22</v>
      </c>
      <c r="G22" s="22">
        <v>197.2</v>
      </c>
      <c r="H22" s="36">
        <v>3.9130032655790886E-5</v>
      </c>
      <c r="I22" s="36">
        <v>10</v>
      </c>
      <c r="J22" s="36">
        <v>2.1146085421654847E-5</v>
      </c>
      <c r="K22" s="36">
        <v>2.5126469540434626</v>
      </c>
      <c r="L22" s="5"/>
      <c r="M22" s="49"/>
      <c r="N22" s="49"/>
      <c r="O22" s="49"/>
      <c r="P22" s="49"/>
    </row>
    <row r="23" spans="2:16" ht="12" x14ac:dyDescent="0.2">
      <c r="B23" s="43" t="s">
        <v>14</v>
      </c>
      <c r="C23" s="21" t="s">
        <v>88</v>
      </c>
      <c r="D23" s="15">
        <v>0</v>
      </c>
      <c r="E23" s="15">
        <v>0</v>
      </c>
      <c r="F23" s="16">
        <v>0</v>
      </c>
      <c r="G23" s="16">
        <v>0</v>
      </c>
      <c r="H23" s="17">
        <v>0</v>
      </c>
      <c r="I23" s="17" t="s">
        <v>109</v>
      </c>
      <c r="J23" s="17">
        <v>0</v>
      </c>
      <c r="K23" s="17" t="s">
        <v>109</v>
      </c>
      <c r="L23" s="5"/>
      <c r="M23" s="49"/>
      <c r="N23" s="49"/>
      <c r="O23" s="49"/>
      <c r="P23" s="49"/>
    </row>
    <row r="24" spans="2:16" ht="12" x14ac:dyDescent="0.2">
      <c r="B24" s="81" t="s">
        <v>15</v>
      </c>
      <c r="C24" s="81"/>
      <c r="D24" s="22">
        <v>0</v>
      </c>
      <c r="E24" s="22">
        <v>0</v>
      </c>
      <c r="F24" s="22">
        <v>0</v>
      </c>
      <c r="G24" s="22">
        <v>0</v>
      </c>
      <c r="H24" s="23">
        <v>0</v>
      </c>
      <c r="I24" s="23" t="s">
        <v>109</v>
      </c>
      <c r="J24" s="23">
        <v>0</v>
      </c>
      <c r="K24" s="23" t="s">
        <v>109</v>
      </c>
      <c r="L24" s="5"/>
      <c r="M24" s="49"/>
      <c r="N24" s="49"/>
      <c r="O24" s="49"/>
      <c r="P24" s="49"/>
    </row>
    <row r="25" spans="2:16" ht="12" x14ac:dyDescent="0.2">
      <c r="B25" s="42" t="s">
        <v>39</v>
      </c>
      <c r="C25" s="25" t="s">
        <v>89</v>
      </c>
      <c r="D25" s="15">
        <v>230101</v>
      </c>
      <c r="E25" s="15">
        <v>5183522.5480099991</v>
      </c>
      <c r="F25" s="16">
        <v>183483</v>
      </c>
      <c r="G25" s="16">
        <v>4081749.0205399995</v>
      </c>
      <c r="H25" s="30">
        <v>0.32634980826283999</v>
      </c>
      <c r="I25" s="30">
        <v>-0.20259798957848946</v>
      </c>
      <c r="J25" s="30">
        <v>0.43769276601467971</v>
      </c>
      <c r="K25" s="30">
        <v>-0.21255305002830177</v>
      </c>
      <c r="L25" s="5"/>
      <c r="M25" s="49"/>
      <c r="N25" s="49"/>
      <c r="O25" s="49"/>
      <c r="P25" s="49"/>
    </row>
    <row r="26" spans="2:16" ht="12" x14ac:dyDescent="0.2">
      <c r="B26" s="105" t="s">
        <v>50</v>
      </c>
      <c r="C26" s="105"/>
      <c r="D26" s="22">
        <v>230101</v>
      </c>
      <c r="E26" s="22">
        <v>5183522.5480099991</v>
      </c>
      <c r="F26" s="22">
        <v>183483</v>
      </c>
      <c r="G26" s="22">
        <v>4081749.0205399995</v>
      </c>
      <c r="H26" s="36">
        <v>0.32634980826283999</v>
      </c>
      <c r="I26" s="36">
        <v>-0.20259798957848946</v>
      </c>
      <c r="J26" s="36">
        <v>0.43769276601467971</v>
      </c>
      <c r="K26" s="36">
        <v>-0.21255305002830177</v>
      </c>
      <c r="L26" s="5"/>
      <c r="M26" s="49"/>
      <c r="N26" s="49"/>
      <c r="O26" s="49"/>
      <c r="P26" s="49"/>
    </row>
    <row r="27" spans="2:16" ht="12" x14ac:dyDescent="0.2">
      <c r="B27" s="44" t="s">
        <v>59</v>
      </c>
      <c r="C27" s="25" t="s">
        <v>17</v>
      </c>
      <c r="D27" s="15">
        <v>281</v>
      </c>
      <c r="E27" s="15">
        <v>2271.5390000000002</v>
      </c>
      <c r="F27" s="16">
        <v>26</v>
      </c>
      <c r="G27" s="16">
        <v>363.8</v>
      </c>
      <c r="H27" s="30">
        <v>4.6244584047752869E-5</v>
      </c>
      <c r="I27" s="30">
        <v>-0.90747330960854089</v>
      </c>
      <c r="J27" s="30">
        <v>3.9010881726156356E-5</v>
      </c>
      <c r="K27" s="30">
        <v>-0.83984426417508129</v>
      </c>
      <c r="L27" s="5"/>
      <c r="M27" s="49"/>
      <c r="N27" s="49"/>
      <c r="O27" s="49"/>
      <c r="P27" s="49"/>
    </row>
    <row r="28" spans="2:16" ht="12" x14ac:dyDescent="0.2">
      <c r="B28" s="108" t="s">
        <v>51</v>
      </c>
      <c r="C28" s="110"/>
      <c r="D28" s="22">
        <v>281</v>
      </c>
      <c r="E28" s="22">
        <v>2271.5390000000002</v>
      </c>
      <c r="F28" s="22">
        <v>26</v>
      </c>
      <c r="G28" s="22">
        <v>363.8</v>
      </c>
      <c r="H28" s="36">
        <v>4.6244584047752869E-5</v>
      </c>
      <c r="I28" s="36">
        <v>-0.90747330960854089</v>
      </c>
      <c r="J28" s="36">
        <v>3.9010881726156356E-5</v>
      </c>
      <c r="K28" s="36">
        <v>-0.83984426417508129</v>
      </c>
      <c r="L28" s="5"/>
      <c r="M28" s="49"/>
      <c r="N28" s="49"/>
      <c r="O28" s="49"/>
      <c r="P28" s="49"/>
    </row>
    <row r="29" spans="2:16" ht="12" x14ac:dyDescent="0.2">
      <c r="B29" s="111" t="s">
        <v>41</v>
      </c>
      <c r="C29" s="40" t="s">
        <v>64</v>
      </c>
      <c r="D29" s="15">
        <v>0</v>
      </c>
      <c r="E29" s="15">
        <v>0</v>
      </c>
      <c r="F29" s="16">
        <v>0</v>
      </c>
      <c r="G29" s="16">
        <v>0</v>
      </c>
      <c r="H29" s="17">
        <v>0</v>
      </c>
      <c r="I29" s="17" t="s">
        <v>109</v>
      </c>
      <c r="J29" s="17">
        <v>0</v>
      </c>
      <c r="K29" s="17" t="s">
        <v>109</v>
      </c>
      <c r="L29" s="5"/>
      <c r="M29" s="49"/>
      <c r="N29" s="49"/>
      <c r="O29" s="49"/>
      <c r="P29" s="49"/>
    </row>
    <row r="30" spans="2:16" ht="12" x14ac:dyDescent="0.2">
      <c r="B30" s="112"/>
      <c r="C30" s="40" t="s">
        <v>90</v>
      </c>
      <c r="D30" s="15">
        <v>0</v>
      </c>
      <c r="E30" s="15">
        <v>0</v>
      </c>
      <c r="F30" s="16">
        <v>0</v>
      </c>
      <c r="G30" s="16">
        <v>0</v>
      </c>
      <c r="H30" s="17">
        <v>0</v>
      </c>
      <c r="I30" s="17" t="s">
        <v>109</v>
      </c>
      <c r="J30" s="17">
        <v>0</v>
      </c>
      <c r="K30" s="17" t="s">
        <v>109</v>
      </c>
      <c r="L30" s="5"/>
      <c r="M30" s="49"/>
      <c r="N30" s="49"/>
      <c r="O30" s="49"/>
      <c r="P30" s="49"/>
    </row>
    <row r="31" spans="2:16" ht="12" x14ac:dyDescent="0.2">
      <c r="B31" s="108" t="s">
        <v>52</v>
      </c>
      <c r="C31" s="113"/>
      <c r="D31" s="22">
        <v>0</v>
      </c>
      <c r="E31" s="22">
        <v>0</v>
      </c>
      <c r="F31" s="22">
        <v>0</v>
      </c>
      <c r="G31" s="22">
        <v>0</v>
      </c>
      <c r="H31" s="23">
        <v>0</v>
      </c>
      <c r="I31" s="23" t="s">
        <v>109</v>
      </c>
      <c r="J31" s="23">
        <v>0</v>
      </c>
      <c r="K31" s="23" t="s">
        <v>109</v>
      </c>
      <c r="L31" s="5"/>
      <c r="M31" s="49"/>
      <c r="N31" s="49"/>
      <c r="O31" s="49"/>
      <c r="P31" s="49"/>
    </row>
    <row r="32" spans="2:16" ht="12" x14ac:dyDescent="0.2">
      <c r="B32" s="95" t="s">
        <v>43</v>
      </c>
      <c r="C32" s="46" t="s">
        <v>18</v>
      </c>
      <c r="D32" s="15">
        <v>0</v>
      </c>
      <c r="E32" s="15">
        <v>0</v>
      </c>
      <c r="F32" s="16">
        <v>0</v>
      </c>
      <c r="G32" s="16">
        <v>0</v>
      </c>
      <c r="H32" s="17">
        <v>0</v>
      </c>
      <c r="I32" s="17" t="s">
        <v>109</v>
      </c>
      <c r="J32" s="17">
        <v>0</v>
      </c>
      <c r="K32" s="17" t="s">
        <v>109</v>
      </c>
      <c r="L32" s="5"/>
      <c r="M32" s="49"/>
      <c r="N32" s="49"/>
      <c r="O32" s="49"/>
      <c r="P32" s="49"/>
    </row>
    <row r="33" spans="2:16" ht="12" x14ac:dyDescent="0.2">
      <c r="B33" s="106"/>
      <c r="C33" s="25" t="s">
        <v>19</v>
      </c>
      <c r="D33" s="15">
        <v>20797</v>
      </c>
      <c r="E33" s="15">
        <v>518823.11923000007</v>
      </c>
      <c r="F33" s="16">
        <v>21717</v>
      </c>
      <c r="G33" s="16">
        <v>533628.52070000011</v>
      </c>
      <c r="H33" s="30">
        <v>3.8626678144809579E-2</v>
      </c>
      <c r="I33" s="30">
        <v>4.4237149588883015E-2</v>
      </c>
      <c r="J33" s="30">
        <v>5.7221877698547231E-2</v>
      </c>
      <c r="K33" s="30">
        <v>2.8536510655063237E-2</v>
      </c>
      <c r="L33" s="5"/>
      <c r="M33" s="49"/>
      <c r="N33" s="49"/>
      <c r="O33" s="49"/>
      <c r="P33" s="49"/>
    </row>
    <row r="34" spans="2:16" ht="12" x14ac:dyDescent="0.2">
      <c r="B34" s="105" t="s">
        <v>53</v>
      </c>
      <c r="C34" s="105"/>
      <c r="D34" s="22">
        <v>20797</v>
      </c>
      <c r="E34" s="22">
        <v>518823.11923000007</v>
      </c>
      <c r="F34" s="22">
        <v>21717</v>
      </c>
      <c r="G34" s="22">
        <v>533628.52070000011</v>
      </c>
      <c r="H34" s="36">
        <v>3.8626678144809579E-2</v>
      </c>
      <c r="I34" s="36">
        <v>4.4237149588883015E-2</v>
      </c>
      <c r="J34" s="36">
        <v>5.7221877698547231E-2</v>
      </c>
      <c r="K34" s="36">
        <v>2.8536510655063237E-2</v>
      </c>
      <c r="L34" s="5"/>
      <c r="M34" s="49"/>
      <c r="N34" s="49"/>
      <c r="O34" s="49"/>
      <c r="P34" s="49"/>
    </row>
    <row r="35" spans="2:16" ht="12" x14ac:dyDescent="0.2">
      <c r="B35" s="45" t="s">
        <v>42</v>
      </c>
      <c r="C35" s="37" t="s">
        <v>96</v>
      </c>
      <c r="D35" s="15">
        <v>0</v>
      </c>
      <c r="E35" s="15">
        <v>0</v>
      </c>
      <c r="F35" s="16">
        <v>0</v>
      </c>
      <c r="G35" s="16">
        <v>0</v>
      </c>
      <c r="H35" s="30">
        <v>0</v>
      </c>
      <c r="I35" s="30" t="s">
        <v>109</v>
      </c>
      <c r="J35" s="30">
        <v>0</v>
      </c>
      <c r="K35" s="30" t="s">
        <v>109</v>
      </c>
      <c r="L35" s="5"/>
      <c r="M35" s="49"/>
      <c r="N35" s="49"/>
      <c r="O35" s="49"/>
      <c r="P35" s="49"/>
    </row>
    <row r="36" spans="2:16" ht="12" x14ac:dyDescent="0.2">
      <c r="B36" s="108" t="s">
        <v>54</v>
      </c>
      <c r="C36" s="110"/>
      <c r="D36" s="22">
        <v>0</v>
      </c>
      <c r="E36" s="22">
        <v>0</v>
      </c>
      <c r="F36" s="22">
        <v>0</v>
      </c>
      <c r="G36" s="22">
        <v>0</v>
      </c>
      <c r="H36" s="36">
        <v>0</v>
      </c>
      <c r="I36" s="36" t="s">
        <v>109</v>
      </c>
      <c r="J36" s="36">
        <v>0</v>
      </c>
      <c r="K36" s="36" t="s">
        <v>109</v>
      </c>
      <c r="L36" s="5"/>
      <c r="M36" s="49"/>
      <c r="N36" s="49"/>
      <c r="O36" s="49"/>
      <c r="P36" s="49"/>
    </row>
    <row r="37" spans="2:16" ht="12" x14ac:dyDescent="0.2">
      <c r="B37" s="95" t="s">
        <v>44</v>
      </c>
      <c r="C37" s="25" t="s">
        <v>22</v>
      </c>
      <c r="D37" s="15">
        <v>15686</v>
      </c>
      <c r="E37" s="15">
        <v>156119.27309000003</v>
      </c>
      <c r="F37" s="16">
        <v>16202</v>
      </c>
      <c r="G37" s="16">
        <v>173078.03177999999</v>
      </c>
      <c r="H37" s="30">
        <v>2.8817490413142001E-2</v>
      </c>
      <c r="I37" s="30">
        <v>3.289557567257427E-2</v>
      </c>
      <c r="J37" s="30">
        <v>1.8559446473791947E-2</v>
      </c>
      <c r="K37" s="30">
        <v>0.1086269385857538</v>
      </c>
      <c r="L37" s="5"/>
      <c r="M37" s="49"/>
      <c r="N37" s="49"/>
      <c r="O37" s="49"/>
      <c r="P37" s="49"/>
    </row>
    <row r="38" spans="2:16" ht="12" x14ac:dyDescent="0.2">
      <c r="B38" s="107"/>
      <c r="C38" s="25" t="s">
        <v>24</v>
      </c>
      <c r="D38" s="15">
        <v>1</v>
      </c>
      <c r="E38" s="15">
        <v>0</v>
      </c>
      <c r="F38" s="16">
        <v>11</v>
      </c>
      <c r="G38" s="16">
        <v>99.71</v>
      </c>
      <c r="H38" s="30">
        <v>1.9565016327895443E-5</v>
      </c>
      <c r="I38" s="30">
        <v>10</v>
      </c>
      <c r="J38" s="30">
        <v>1.0692069865077103E-5</v>
      </c>
      <c r="K38" s="30" t="s">
        <v>109</v>
      </c>
      <c r="L38" s="5"/>
      <c r="M38" s="49"/>
      <c r="N38" s="49"/>
      <c r="O38" s="49"/>
      <c r="P38" s="49"/>
    </row>
    <row r="39" spans="2:16" ht="14.25" x14ac:dyDescent="0.2">
      <c r="B39" s="107"/>
      <c r="C39" s="25" t="s">
        <v>69</v>
      </c>
      <c r="D39" s="15">
        <v>1</v>
      </c>
      <c r="E39" s="15">
        <v>5.93</v>
      </c>
      <c r="F39" s="16">
        <v>0</v>
      </c>
      <c r="G39" s="16">
        <v>0</v>
      </c>
      <c r="H39" s="30">
        <v>0</v>
      </c>
      <c r="I39" s="30">
        <v>-1</v>
      </c>
      <c r="J39" s="30">
        <v>0</v>
      </c>
      <c r="K39" s="30">
        <v>-1</v>
      </c>
      <c r="L39" s="5"/>
      <c r="M39" s="49"/>
      <c r="N39" s="49"/>
      <c r="O39" s="49"/>
      <c r="P39" s="49"/>
    </row>
    <row r="40" spans="2:16" ht="12" x14ac:dyDescent="0.2">
      <c r="B40" s="106"/>
      <c r="C40" s="25" t="s">
        <v>25</v>
      </c>
      <c r="D40" s="15">
        <v>0</v>
      </c>
      <c r="E40" s="15">
        <v>0</v>
      </c>
      <c r="F40" s="16">
        <v>1</v>
      </c>
      <c r="G40" s="16">
        <v>0.98</v>
      </c>
      <c r="H40" s="30">
        <v>1.7786378479904949E-6</v>
      </c>
      <c r="I40" s="30" t="s">
        <v>109</v>
      </c>
      <c r="J40" s="30">
        <v>1.0508703708530299E-7</v>
      </c>
      <c r="K40" s="30" t="s">
        <v>109</v>
      </c>
      <c r="L40" s="5"/>
      <c r="M40" s="49"/>
      <c r="N40" s="49"/>
      <c r="O40" s="49"/>
      <c r="P40" s="49"/>
    </row>
    <row r="41" spans="2:16" ht="12" x14ac:dyDescent="0.2">
      <c r="B41" s="105" t="s">
        <v>55</v>
      </c>
      <c r="C41" s="105"/>
      <c r="D41" s="22">
        <v>15688</v>
      </c>
      <c r="E41" s="22">
        <v>156125.20309000002</v>
      </c>
      <c r="F41" s="22">
        <v>16214</v>
      </c>
      <c r="G41" s="22">
        <v>173178.72177999999</v>
      </c>
      <c r="H41" s="36">
        <v>2.8838834067317885E-2</v>
      </c>
      <c r="I41" s="36">
        <v>3.3528811830698627E-2</v>
      </c>
      <c r="J41" s="36">
        <v>1.8570243630694112E-2</v>
      </c>
      <c r="K41" s="36">
        <v>0.10922976145093811</v>
      </c>
      <c r="L41" s="5"/>
      <c r="M41" s="49"/>
      <c r="N41" s="49"/>
      <c r="O41" s="49"/>
      <c r="P41" s="49"/>
    </row>
    <row r="42" spans="2:16" ht="12" x14ac:dyDescent="0.2">
      <c r="B42" s="114" t="s">
        <v>84</v>
      </c>
      <c r="C42" s="37" t="s">
        <v>26</v>
      </c>
      <c r="D42" s="15">
        <v>0</v>
      </c>
      <c r="E42" s="15">
        <v>0</v>
      </c>
      <c r="F42" s="16">
        <v>101</v>
      </c>
      <c r="G42" s="16">
        <v>1566.7809999999999</v>
      </c>
      <c r="H42" s="30">
        <v>1.7964242264703999E-4</v>
      </c>
      <c r="I42" s="30" t="s">
        <v>109</v>
      </c>
      <c r="J42" s="30">
        <v>1.6800854393015112E-4</v>
      </c>
      <c r="K42" s="30" t="s">
        <v>109</v>
      </c>
      <c r="L42" s="5"/>
      <c r="M42" s="49"/>
      <c r="N42" s="49"/>
      <c r="O42" s="49"/>
      <c r="P42" s="49"/>
    </row>
    <row r="43" spans="2:16" ht="12" x14ac:dyDescent="0.2">
      <c r="B43" s="115"/>
      <c r="C43" s="25" t="s">
        <v>91</v>
      </c>
      <c r="D43" s="15">
        <v>702</v>
      </c>
      <c r="E43" s="15">
        <v>10780.314</v>
      </c>
      <c r="F43" s="16">
        <v>420</v>
      </c>
      <c r="G43" s="16">
        <v>9189.0379300000004</v>
      </c>
      <c r="H43" s="30">
        <v>7.4702789615600784E-4</v>
      </c>
      <c r="I43" s="30">
        <v>-0.40170940170940173</v>
      </c>
      <c r="J43" s="30">
        <v>9.8535588747772026E-4</v>
      </c>
      <c r="K43" s="30">
        <v>-0.14760943605167715</v>
      </c>
      <c r="L43" s="5"/>
      <c r="M43" s="49"/>
      <c r="N43" s="49"/>
      <c r="O43" s="49"/>
      <c r="P43" s="49"/>
    </row>
    <row r="44" spans="2:16" ht="12" x14ac:dyDescent="0.2">
      <c r="B44" s="116"/>
      <c r="C44" s="25" t="s">
        <v>27</v>
      </c>
      <c r="D44" s="15">
        <v>7776</v>
      </c>
      <c r="E44" s="15">
        <v>124723.98508</v>
      </c>
      <c r="F44" s="16">
        <v>6487</v>
      </c>
      <c r="G44" s="16">
        <v>106208.05659999998</v>
      </c>
      <c r="H44" s="30">
        <v>1.1538023719914341E-2</v>
      </c>
      <c r="I44" s="30">
        <v>-0.1657664609053498</v>
      </c>
      <c r="J44" s="30">
        <v>1.1388867329267508E-2</v>
      </c>
      <c r="K44" s="30">
        <v>-0.14845523471787403</v>
      </c>
      <c r="L44" s="5"/>
      <c r="M44" s="49"/>
      <c r="N44" s="49"/>
      <c r="O44" s="49"/>
      <c r="P44" s="49"/>
    </row>
    <row r="45" spans="2:16" ht="12" x14ac:dyDescent="0.2">
      <c r="B45" s="105" t="s">
        <v>86</v>
      </c>
      <c r="C45" s="105"/>
      <c r="D45" s="22">
        <v>8478</v>
      </c>
      <c r="E45" s="22">
        <v>135504.29908</v>
      </c>
      <c r="F45" s="22">
        <v>7008</v>
      </c>
      <c r="G45" s="22">
        <v>116963.87552999999</v>
      </c>
      <c r="H45" s="36">
        <v>1.2464694038717389E-2</v>
      </c>
      <c r="I45" s="36">
        <v>-0.17338995046001415</v>
      </c>
      <c r="J45" s="36">
        <v>1.2542231760675379E-2</v>
      </c>
      <c r="K45" s="36">
        <v>-0.13682535296576812</v>
      </c>
      <c r="L45" s="5"/>
      <c r="M45" s="49"/>
      <c r="N45" s="49"/>
      <c r="O45" s="49"/>
      <c r="P45" s="49"/>
    </row>
    <row r="46" spans="2:16" ht="12" x14ac:dyDescent="0.2">
      <c r="B46" s="95" t="s">
        <v>45</v>
      </c>
      <c r="C46" s="25" t="s">
        <v>28</v>
      </c>
      <c r="D46" s="15">
        <v>180</v>
      </c>
      <c r="E46" s="15">
        <v>4080.2959999999998</v>
      </c>
      <c r="F46" s="16">
        <v>134</v>
      </c>
      <c r="G46" s="16">
        <v>1843.181</v>
      </c>
      <c r="H46" s="30">
        <v>2.3833747163072631E-4</v>
      </c>
      <c r="I46" s="30">
        <v>-0.25555555555555554</v>
      </c>
      <c r="J46" s="30">
        <v>1.9764737765502641E-4</v>
      </c>
      <c r="K46" s="30">
        <v>-0.54827272335144306</v>
      </c>
      <c r="L46" s="5"/>
      <c r="M46" s="49"/>
      <c r="N46" s="49"/>
      <c r="O46" s="49"/>
      <c r="P46" s="49"/>
    </row>
    <row r="47" spans="2:16" ht="12" x14ac:dyDescent="0.2">
      <c r="B47" s="107"/>
      <c r="C47" s="25" t="s">
        <v>29</v>
      </c>
      <c r="D47" s="15">
        <v>57693</v>
      </c>
      <c r="E47" s="15">
        <v>809641.05500000005</v>
      </c>
      <c r="F47" s="16">
        <v>58140</v>
      </c>
      <c r="G47" s="16">
        <v>797383.05200000003</v>
      </c>
      <c r="H47" s="30">
        <v>0.10341000448216738</v>
      </c>
      <c r="I47" s="30">
        <v>7.7479070251156986E-3</v>
      </c>
      <c r="J47" s="30">
        <v>8.5504716690526616E-2</v>
      </c>
      <c r="K47" s="30">
        <v>-1.5140046227028378E-2</v>
      </c>
      <c r="L47" s="5"/>
      <c r="M47" s="49"/>
      <c r="N47" s="49"/>
      <c r="O47" s="49"/>
      <c r="P47" s="49"/>
    </row>
    <row r="48" spans="2:16" ht="12" x14ac:dyDescent="0.2">
      <c r="B48" s="107"/>
      <c r="C48" s="25" t="s">
        <v>30</v>
      </c>
      <c r="D48" s="15">
        <v>40753</v>
      </c>
      <c r="E48" s="15">
        <v>613714.11199999996</v>
      </c>
      <c r="F48" s="16">
        <v>45422</v>
      </c>
      <c r="G48" s="16">
        <v>581058.61499999999</v>
      </c>
      <c r="H48" s="30">
        <v>8.0789288331424264E-2</v>
      </c>
      <c r="I48" s="30">
        <v>0.11456825264397713</v>
      </c>
      <c r="J48" s="30">
        <v>6.230788594208142E-2</v>
      </c>
      <c r="K48" s="30">
        <v>-5.3209623766969819E-2</v>
      </c>
      <c r="L48" s="5"/>
      <c r="M48" s="49"/>
      <c r="N48" s="49"/>
      <c r="O48" s="49"/>
      <c r="P48" s="49"/>
    </row>
    <row r="49" spans="2:16" ht="12" x14ac:dyDescent="0.2">
      <c r="B49" s="107"/>
      <c r="C49" s="25" t="s">
        <v>94</v>
      </c>
      <c r="D49" s="15">
        <v>0</v>
      </c>
      <c r="E49" s="15">
        <v>0</v>
      </c>
      <c r="F49" s="16">
        <v>24</v>
      </c>
      <c r="G49" s="16">
        <v>553.21</v>
      </c>
      <c r="H49" s="30">
        <v>4.2687308351771877E-5</v>
      </c>
      <c r="I49" s="30" t="s">
        <v>109</v>
      </c>
      <c r="J49" s="30">
        <v>5.9321632434653546E-5</v>
      </c>
      <c r="K49" s="30" t="s">
        <v>109</v>
      </c>
      <c r="L49" s="5"/>
      <c r="M49" s="49"/>
      <c r="N49" s="49"/>
      <c r="O49" s="49"/>
      <c r="P49" s="49"/>
    </row>
    <row r="50" spans="2:16" ht="12" x14ac:dyDescent="0.2">
      <c r="B50" s="105" t="s">
        <v>56</v>
      </c>
      <c r="C50" s="105"/>
      <c r="D50" s="22">
        <v>98626</v>
      </c>
      <c r="E50" s="22">
        <v>1427435.463</v>
      </c>
      <c r="F50" s="22">
        <v>103720</v>
      </c>
      <c r="G50" s="22">
        <v>1380838.058</v>
      </c>
      <c r="H50" s="36">
        <v>0.18448031759357414</v>
      </c>
      <c r="I50" s="36">
        <v>5.1649666416563586E-2</v>
      </c>
      <c r="J50" s="36">
        <v>0.14806957164269771</v>
      </c>
      <c r="K50" s="36">
        <v>-3.2644141334465381E-2</v>
      </c>
      <c r="L50" s="5"/>
      <c r="M50" s="49"/>
      <c r="N50" s="49"/>
      <c r="O50" s="49"/>
      <c r="P50" s="49"/>
    </row>
    <row r="51" spans="2:16" ht="12" x14ac:dyDescent="0.2">
      <c r="B51" s="117" t="s">
        <v>61</v>
      </c>
      <c r="C51" s="117"/>
      <c r="D51" s="19">
        <v>580743</v>
      </c>
      <c r="E51" s="19">
        <v>10217782.978859998</v>
      </c>
      <c r="F51" s="19">
        <v>562228</v>
      </c>
      <c r="G51" s="19">
        <v>9325603.1112999991</v>
      </c>
      <c r="H51" s="33">
        <v>1</v>
      </c>
      <c r="I51" s="33">
        <v>-3.1881572399495128E-2</v>
      </c>
      <c r="J51" s="33">
        <v>1</v>
      </c>
      <c r="K51" s="33">
        <v>-8.731638452351824E-2</v>
      </c>
      <c r="L51" s="5"/>
      <c r="M51" s="49"/>
      <c r="N51" s="49"/>
      <c r="O51" s="49"/>
      <c r="P51" s="49"/>
    </row>
    <row r="52" spans="2:16" x14ac:dyDescent="0.2">
      <c r="B52" s="71" t="s">
        <v>85</v>
      </c>
      <c r="C52" s="71"/>
      <c r="D52" s="71"/>
      <c r="E52" s="71"/>
      <c r="F52" s="71"/>
      <c r="G52" s="71"/>
      <c r="H52" s="71"/>
      <c r="I52" s="71"/>
      <c r="J52" s="71"/>
      <c r="K52" s="71"/>
      <c r="L52" s="5"/>
    </row>
    <row r="53" spans="2:16" x14ac:dyDescent="0.2">
      <c r="B53" s="66" t="s">
        <v>120</v>
      </c>
      <c r="C53" s="66"/>
      <c r="D53" s="66"/>
      <c r="E53" s="66"/>
      <c r="F53" s="66"/>
      <c r="G53" s="66"/>
      <c r="H53" s="66"/>
      <c r="I53" s="66"/>
      <c r="J53" s="66"/>
      <c r="K53" s="66"/>
      <c r="L53" s="5"/>
    </row>
    <row r="54" spans="2:16" x14ac:dyDescent="0.2">
      <c r="B54" s="101" t="s">
        <v>81</v>
      </c>
      <c r="C54" s="101"/>
      <c r="D54" s="101"/>
      <c r="E54" s="101"/>
      <c r="F54" s="101"/>
      <c r="G54" s="101"/>
      <c r="H54" s="101"/>
      <c r="I54" s="101"/>
      <c r="J54" s="101"/>
      <c r="K54" s="101"/>
      <c r="L54" s="5"/>
    </row>
    <row r="55" spans="2:16" x14ac:dyDescent="0.2">
      <c r="B55" s="66" t="s">
        <v>122</v>
      </c>
      <c r="C55" s="66"/>
      <c r="D55" s="66"/>
      <c r="E55" s="66"/>
      <c r="F55" s="66"/>
      <c r="G55" s="66"/>
      <c r="H55" s="66"/>
      <c r="I55" s="66"/>
      <c r="J55" s="66"/>
      <c r="K55" s="66"/>
      <c r="L55" s="5"/>
    </row>
    <row r="56" spans="2:16" x14ac:dyDescent="0.2">
      <c r="L56" s="5"/>
    </row>
    <row r="57" spans="2:16" x14ac:dyDescent="0.2">
      <c r="D57" s="6"/>
      <c r="E57" s="6"/>
      <c r="F57" s="6"/>
      <c r="G57" s="6"/>
      <c r="L57" s="5"/>
    </row>
    <row r="58" spans="2:16" x14ac:dyDescent="0.2">
      <c r="D58" s="6"/>
      <c r="E58" s="6"/>
      <c r="F58" s="6"/>
      <c r="G58" s="6"/>
      <c r="L58" s="5"/>
    </row>
    <row r="59" spans="2:16" x14ac:dyDescent="0.2">
      <c r="D59" s="6"/>
      <c r="E59" s="6"/>
      <c r="F59" s="6"/>
      <c r="G59" s="6"/>
      <c r="L59" s="5"/>
    </row>
    <row r="60" spans="2:16" x14ac:dyDescent="0.2">
      <c r="L60" s="5"/>
    </row>
    <row r="61" spans="2:16" x14ac:dyDescent="0.2">
      <c r="L61" s="5"/>
    </row>
    <row r="62" spans="2:16" x14ac:dyDescent="0.2">
      <c r="G62" s="6"/>
      <c r="L62" s="5"/>
    </row>
    <row r="63" spans="2:16" x14ac:dyDescent="0.2">
      <c r="L63" s="5"/>
    </row>
    <row r="64" spans="2:16" x14ac:dyDescent="0.2">
      <c r="L64" s="5"/>
    </row>
    <row r="65" spans="12:12" x14ac:dyDescent="0.2">
      <c r="L65" s="5"/>
    </row>
    <row r="66" spans="12:12" x14ac:dyDescent="0.2">
      <c r="L66" s="5"/>
    </row>
    <row r="67" spans="12:12" x14ac:dyDescent="0.2">
      <c r="L67" s="5"/>
    </row>
    <row r="68" spans="12:12" x14ac:dyDescent="0.2">
      <c r="L68" s="5"/>
    </row>
    <row r="69" spans="12:12" x14ac:dyDescent="0.2">
      <c r="L69" s="5"/>
    </row>
    <row r="70" spans="12:12" x14ac:dyDescent="0.2">
      <c r="L70" s="5"/>
    </row>
    <row r="71" spans="12:12" x14ac:dyDescent="0.2">
      <c r="L71" s="5"/>
    </row>
    <row r="72" spans="12:12" x14ac:dyDescent="0.2">
      <c r="L72" s="5"/>
    </row>
    <row r="73" spans="12:12" x14ac:dyDescent="0.2">
      <c r="L73" s="5"/>
    </row>
    <row r="74" spans="12:12" x14ac:dyDescent="0.2">
      <c r="L74" s="5"/>
    </row>
    <row r="75" spans="12:12" x14ac:dyDescent="0.2">
      <c r="L75" s="5"/>
    </row>
    <row r="76" spans="12:12" x14ac:dyDescent="0.2">
      <c r="L76" s="5"/>
    </row>
    <row r="77" spans="12:12" x14ac:dyDescent="0.2">
      <c r="L77" s="5"/>
    </row>
    <row r="78" spans="12:12" x14ac:dyDescent="0.2">
      <c r="L78" s="5"/>
    </row>
    <row r="79" spans="12:12" x14ac:dyDescent="0.2">
      <c r="L79" s="5"/>
    </row>
    <row r="80" spans="12:12" x14ac:dyDescent="0.2">
      <c r="L80" s="5"/>
    </row>
    <row r="81" spans="12:12" x14ac:dyDescent="0.2">
      <c r="L81" s="5"/>
    </row>
    <row r="82" spans="12:12" x14ac:dyDescent="0.2">
      <c r="L82" s="5"/>
    </row>
    <row r="83" spans="12:12" x14ac:dyDescent="0.2">
      <c r="L83" s="5"/>
    </row>
    <row r="84" spans="12:12" x14ac:dyDescent="0.2">
      <c r="L84" s="5"/>
    </row>
    <row r="85" spans="12:12" x14ac:dyDescent="0.2">
      <c r="L85" s="5"/>
    </row>
    <row r="86" spans="12:12" x14ac:dyDescent="0.2">
      <c r="L86" s="5"/>
    </row>
    <row r="87" spans="12:12" x14ac:dyDescent="0.2">
      <c r="L87" s="5"/>
    </row>
    <row r="88" spans="12:12" x14ac:dyDescent="0.2">
      <c r="L88" s="5"/>
    </row>
    <row r="89" spans="12:12" x14ac:dyDescent="0.2">
      <c r="L89" s="5"/>
    </row>
    <row r="90" spans="12:12" x14ac:dyDescent="0.2">
      <c r="L90" s="5"/>
    </row>
    <row r="91" spans="12:12" x14ac:dyDescent="0.2">
      <c r="L91" s="5"/>
    </row>
    <row r="92" spans="12:12" x14ac:dyDescent="0.2">
      <c r="L92" s="5"/>
    </row>
    <row r="93" spans="12:12" x14ac:dyDescent="0.2">
      <c r="L93" s="5"/>
    </row>
    <row r="94" spans="12:12" x14ac:dyDescent="0.2">
      <c r="L94" s="5"/>
    </row>
    <row r="95" spans="12:12" x14ac:dyDescent="0.2">
      <c r="L95" s="5"/>
    </row>
    <row r="96" spans="12:12" x14ac:dyDescent="0.2">
      <c r="L96" s="5"/>
    </row>
    <row r="97" spans="12:12" x14ac:dyDescent="0.2">
      <c r="L97" s="5"/>
    </row>
    <row r="98" spans="12:12" x14ac:dyDescent="0.2">
      <c r="L98" s="5"/>
    </row>
    <row r="99" spans="12:12" x14ac:dyDescent="0.2">
      <c r="L99" s="5"/>
    </row>
    <row r="100" spans="12:12" x14ac:dyDescent="0.2">
      <c r="L100" s="5"/>
    </row>
    <row r="101" spans="12:12" x14ac:dyDescent="0.2">
      <c r="L101" s="5"/>
    </row>
    <row r="102" spans="12:12" x14ac:dyDescent="0.2">
      <c r="L102" s="5"/>
    </row>
    <row r="103" spans="12:12" x14ac:dyDescent="0.2">
      <c r="L103" s="5"/>
    </row>
    <row r="104" spans="12:12" x14ac:dyDescent="0.2">
      <c r="L104" s="5"/>
    </row>
    <row r="105" spans="12:12" x14ac:dyDescent="0.2">
      <c r="L105" s="5"/>
    </row>
    <row r="106" spans="12:12" x14ac:dyDescent="0.2">
      <c r="L106" s="5"/>
    </row>
    <row r="107" spans="12:12" x14ac:dyDescent="0.2">
      <c r="L107" s="5"/>
    </row>
    <row r="108" spans="12:12" x14ac:dyDescent="0.2">
      <c r="L108" s="5"/>
    </row>
    <row r="109" spans="12:12" x14ac:dyDescent="0.2">
      <c r="L109" s="5"/>
    </row>
    <row r="110" spans="12:12" x14ac:dyDescent="0.2">
      <c r="L110" s="5"/>
    </row>
    <row r="111" spans="12:12" x14ac:dyDescent="0.2">
      <c r="L111" s="5"/>
    </row>
    <row r="112" spans="12:12" x14ac:dyDescent="0.2">
      <c r="L112" s="5"/>
    </row>
    <row r="113" spans="12:12" x14ac:dyDescent="0.2">
      <c r="L113" s="5"/>
    </row>
    <row r="114" spans="12:12" x14ac:dyDescent="0.2">
      <c r="L114" s="5"/>
    </row>
    <row r="115" spans="12:12" x14ac:dyDescent="0.2">
      <c r="L115" s="5"/>
    </row>
    <row r="116" spans="12:12" x14ac:dyDescent="0.2">
      <c r="L116" s="5"/>
    </row>
    <row r="117" spans="12:12" x14ac:dyDescent="0.2">
      <c r="L117" s="5"/>
    </row>
    <row r="118" spans="12:12" x14ac:dyDescent="0.2">
      <c r="L118" s="5"/>
    </row>
    <row r="119" spans="12:12" x14ac:dyDescent="0.2">
      <c r="L119" s="5"/>
    </row>
    <row r="120" spans="12:12" x14ac:dyDescent="0.2">
      <c r="L120" s="5"/>
    </row>
    <row r="121" spans="12:12" x14ac:dyDescent="0.2">
      <c r="L121" s="5"/>
    </row>
    <row r="122" spans="12:12" x14ac:dyDescent="0.2">
      <c r="L122" s="5"/>
    </row>
    <row r="123" spans="12:12" x14ac:dyDescent="0.2">
      <c r="L123" s="5"/>
    </row>
    <row r="124" spans="12:12" x14ac:dyDescent="0.2">
      <c r="L124" s="5"/>
    </row>
    <row r="125" spans="12:12" x14ac:dyDescent="0.2">
      <c r="L125" s="5"/>
    </row>
    <row r="126" spans="12:12" x14ac:dyDescent="0.2">
      <c r="L126" s="5"/>
    </row>
    <row r="127" spans="12:12" x14ac:dyDescent="0.2">
      <c r="L127" s="5"/>
    </row>
    <row r="128" spans="12:12" x14ac:dyDescent="0.2">
      <c r="L128" s="5"/>
    </row>
    <row r="129" spans="12:12" x14ac:dyDescent="0.2">
      <c r="L129" s="5"/>
    </row>
    <row r="130" spans="12:12" x14ac:dyDescent="0.2">
      <c r="L130" s="5"/>
    </row>
    <row r="131" spans="12:12" x14ac:dyDescent="0.2">
      <c r="L131" s="5"/>
    </row>
    <row r="132" spans="12:12" x14ac:dyDescent="0.2">
      <c r="L132" s="5"/>
    </row>
    <row r="133" spans="12:12" x14ac:dyDescent="0.2">
      <c r="L133" s="5"/>
    </row>
    <row r="134" spans="12:12" x14ac:dyDescent="0.2">
      <c r="L134" s="5"/>
    </row>
    <row r="135" spans="12:12" x14ac:dyDescent="0.2">
      <c r="L135" s="5"/>
    </row>
    <row r="136" spans="12:12" x14ac:dyDescent="0.2">
      <c r="L136" s="5"/>
    </row>
    <row r="137" spans="12:12" x14ac:dyDescent="0.2">
      <c r="L137" s="5"/>
    </row>
    <row r="138" spans="12:12" x14ac:dyDescent="0.2">
      <c r="L138" s="5"/>
    </row>
    <row r="139" spans="12:12" x14ac:dyDescent="0.2">
      <c r="L139" s="5"/>
    </row>
    <row r="140" spans="12:12" x14ac:dyDescent="0.2">
      <c r="L140" s="5"/>
    </row>
    <row r="141" spans="12:12" x14ac:dyDescent="0.2">
      <c r="L141" s="5"/>
    </row>
    <row r="142" spans="12:12" x14ac:dyDescent="0.2">
      <c r="L142" s="5"/>
    </row>
    <row r="143" spans="12:12" x14ac:dyDescent="0.2">
      <c r="L143" s="5"/>
    </row>
    <row r="144" spans="12:12" x14ac:dyDescent="0.2">
      <c r="L144" s="5"/>
    </row>
    <row r="145" spans="12:12" x14ac:dyDescent="0.2">
      <c r="L145" s="5"/>
    </row>
    <row r="146" spans="12:12" x14ac:dyDescent="0.2">
      <c r="L146" s="5"/>
    </row>
    <row r="147" spans="12:12" x14ac:dyDescent="0.2">
      <c r="L147" s="5"/>
    </row>
    <row r="148" spans="12:12" x14ac:dyDescent="0.2">
      <c r="L148" s="5"/>
    </row>
    <row r="149" spans="12:12" x14ac:dyDescent="0.2">
      <c r="L149" s="5"/>
    </row>
    <row r="150" spans="12:12" x14ac:dyDescent="0.2">
      <c r="L150" s="5"/>
    </row>
    <row r="151" spans="12:12" x14ac:dyDescent="0.2">
      <c r="L151" s="5"/>
    </row>
    <row r="152" spans="12:12" x14ac:dyDescent="0.2">
      <c r="L152" s="5"/>
    </row>
    <row r="153" spans="12:12" x14ac:dyDescent="0.2">
      <c r="L153" s="5"/>
    </row>
    <row r="154" spans="12:12" x14ac:dyDescent="0.2">
      <c r="L154" s="5"/>
    </row>
    <row r="155" spans="12:12" x14ac:dyDescent="0.2">
      <c r="L155" s="5"/>
    </row>
    <row r="156" spans="12:12" x14ac:dyDescent="0.2">
      <c r="L156" s="5"/>
    </row>
    <row r="157" spans="12:12" x14ac:dyDescent="0.2">
      <c r="L157" s="5"/>
    </row>
    <row r="158" spans="12:12" x14ac:dyDescent="0.2">
      <c r="L158" s="5"/>
    </row>
    <row r="159" spans="12:12" x14ac:dyDescent="0.2">
      <c r="L159" s="5"/>
    </row>
    <row r="160" spans="12:12" x14ac:dyDescent="0.2">
      <c r="L160" s="5"/>
    </row>
    <row r="161" spans="12:12" x14ac:dyDescent="0.2">
      <c r="L161" s="5"/>
    </row>
    <row r="162" spans="12:12" x14ac:dyDescent="0.2">
      <c r="L162" s="5"/>
    </row>
    <row r="163" spans="12:12" x14ac:dyDescent="0.2">
      <c r="L163" s="5"/>
    </row>
    <row r="164" spans="12:12" x14ac:dyDescent="0.2">
      <c r="L164" s="5"/>
    </row>
    <row r="165" spans="12:12" x14ac:dyDescent="0.2">
      <c r="L165" s="5"/>
    </row>
    <row r="166" spans="12:12" x14ac:dyDescent="0.2">
      <c r="L166" s="5"/>
    </row>
    <row r="167" spans="12:12" x14ac:dyDescent="0.2">
      <c r="L167" s="5"/>
    </row>
    <row r="168" spans="12:12" x14ac:dyDescent="0.2">
      <c r="L168" s="5"/>
    </row>
    <row r="169" spans="12:12" x14ac:dyDescent="0.2">
      <c r="L169" s="5"/>
    </row>
    <row r="170" spans="12:12" x14ac:dyDescent="0.2">
      <c r="L170" s="5"/>
    </row>
    <row r="171" spans="12:12" x14ac:dyDescent="0.2">
      <c r="L171" s="5"/>
    </row>
    <row r="172" spans="12:12" x14ac:dyDescent="0.2">
      <c r="L172" s="5"/>
    </row>
    <row r="173" spans="12:12" x14ac:dyDescent="0.2">
      <c r="L173" s="5"/>
    </row>
    <row r="174" spans="12:12" x14ac:dyDescent="0.2">
      <c r="L174" s="5"/>
    </row>
    <row r="175" spans="12:12" x14ac:dyDescent="0.2">
      <c r="L175" s="5"/>
    </row>
    <row r="176" spans="12:12" x14ac:dyDescent="0.2">
      <c r="L176" s="5"/>
    </row>
    <row r="177" spans="12:12" x14ac:dyDescent="0.2">
      <c r="L177" s="5"/>
    </row>
    <row r="178" spans="12:12" x14ac:dyDescent="0.2">
      <c r="L178" s="5"/>
    </row>
    <row r="179" spans="12:12" x14ac:dyDescent="0.2">
      <c r="L179" s="5"/>
    </row>
    <row r="180" spans="12:12" x14ac:dyDescent="0.2">
      <c r="L180" s="5"/>
    </row>
    <row r="181" spans="12:12" x14ac:dyDescent="0.2">
      <c r="L181" s="5"/>
    </row>
    <row r="182" spans="12:12" x14ac:dyDescent="0.2">
      <c r="L182" s="5"/>
    </row>
    <row r="183" spans="12:12" x14ac:dyDescent="0.2">
      <c r="L183" s="5"/>
    </row>
    <row r="184" spans="12:12" x14ac:dyDescent="0.2">
      <c r="L184" s="5"/>
    </row>
    <row r="185" spans="12:12" x14ac:dyDescent="0.2">
      <c r="L185" s="5"/>
    </row>
    <row r="186" spans="12:12" x14ac:dyDescent="0.2">
      <c r="L186" s="5"/>
    </row>
    <row r="187" spans="12:12" x14ac:dyDescent="0.2">
      <c r="L187" s="5"/>
    </row>
    <row r="188" spans="12:12" x14ac:dyDescent="0.2">
      <c r="L188" s="5"/>
    </row>
    <row r="189" spans="12:12" x14ac:dyDescent="0.2">
      <c r="L189" s="5"/>
    </row>
    <row r="190" spans="12:12" x14ac:dyDescent="0.2">
      <c r="L190" s="5"/>
    </row>
    <row r="191" spans="12:12" x14ac:dyDescent="0.2">
      <c r="L191" s="5"/>
    </row>
    <row r="192" spans="12:12" x14ac:dyDescent="0.2">
      <c r="L192" s="5"/>
    </row>
    <row r="193" spans="12:12" x14ac:dyDescent="0.2">
      <c r="L193" s="5"/>
    </row>
    <row r="194" spans="12:12" x14ac:dyDescent="0.2">
      <c r="L194" s="5"/>
    </row>
    <row r="195" spans="12:12" x14ac:dyDescent="0.2">
      <c r="L195" s="5"/>
    </row>
    <row r="196" spans="12:12" x14ac:dyDescent="0.2">
      <c r="L196" s="5"/>
    </row>
    <row r="197" spans="12:12" x14ac:dyDescent="0.2">
      <c r="L197" s="5"/>
    </row>
    <row r="198" spans="12:12" x14ac:dyDescent="0.2">
      <c r="L198" s="5"/>
    </row>
    <row r="199" spans="12:12" x14ac:dyDescent="0.2">
      <c r="L199" s="5"/>
    </row>
    <row r="200" spans="12:12" x14ac:dyDescent="0.2">
      <c r="L200" s="5"/>
    </row>
    <row r="201" spans="12:12" x14ac:dyDescent="0.2">
      <c r="L201" s="5"/>
    </row>
    <row r="202" spans="12:12" x14ac:dyDescent="0.2">
      <c r="L202" s="5"/>
    </row>
    <row r="203" spans="12:12" x14ac:dyDescent="0.2">
      <c r="L203" s="5"/>
    </row>
    <row r="204" spans="12:12" x14ac:dyDescent="0.2">
      <c r="L204" s="5"/>
    </row>
    <row r="205" spans="12:12" x14ac:dyDescent="0.2">
      <c r="L205" s="5"/>
    </row>
    <row r="206" spans="12:12" x14ac:dyDescent="0.2">
      <c r="L206" s="5"/>
    </row>
    <row r="207" spans="12:12" x14ac:dyDescent="0.2">
      <c r="L207" s="5"/>
    </row>
    <row r="208" spans="12:12" x14ac:dyDescent="0.2">
      <c r="L208" s="5"/>
    </row>
    <row r="209" spans="12:12" x14ac:dyDescent="0.2">
      <c r="L209" s="5"/>
    </row>
    <row r="210" spans="12:12" x14ac:dyDescent="0.2">
      <c r="L210" s="5"/>
    </row>
    <row r="211" spans="12:12" x14ac:dyDescent="0.2">
      <c r="L211" s="5"/>
    </row>
    <row r="212" spans="12:12" x14ac:dyDescent="0.2">
      <c r="L212" s="5"/>
    </row>
    <row r="213" spans="12:12" x14ac:dyDescent="0.2">
      <c r="L213" s="5"/>
    </row>
    <row r="214" spans="12:12" x14ac:dyDescent="0.2">
      <c r="L214" s="5"/>
    </row>
    <row r="215" spans="12:12" x14ac:dyDescent="0.2">
      <c r="L215" s="5"/>
    </row>
    <row r="216" spans="12:12" x14ac:dyDescent="0.2">
      <c r="L216" s="5"/>
    </row>
    <row r="217" spans="12:12" x14ac:dyDescent="0.2">
      <c r="L217" s="5"/>
    </row>
    <row r="218" spans="12:12" x14ac:dyDescent="0.2">
      <c r="L218" s="5"/>
    </row>
    <row r="219" spans="12:12" x14ac:dyDescent="0.2">
      <c r="L219" s="5"/>
    </row>
    <row r="220" spans="12:12" x14ac:dyDescent="0.2">
      <c r="L220" s="5"/>
    </row>
    <row r="221" spans="12:12" x14ac:dyDescent="0.2">
      <c r="L221" s="5"/>
    </row>
    <row r="222" spans="12:12" x14ac:dyDescent="0.2">
      <c r="L222" s="5"/>
    </row>
    <row r="223" spans="12:12" x14ac:dyDescent="0.2">
      <c r="L223" s="5"/>
    </row>
    <row r="224" spans="12:12" x14ac:dyDescent="0.2">
      <c r="L224" s="5"/>
    </row>
    <row r="225" spans="12:12" x14ac:dyDescent="0.2">
      <c r="L225" s="5"/>
    </row>
    <row r="226" spans="12:12" x14ac:dyDescent="0.2">
      <c r="L226" s="5"/>
    </row>
    <row r="227" spans="12:12" x14ac:dyDescent="0.2">
      <c r="L227" s="5"/>
    </row>
    <row r="228" spans="12:12" x14ac:dyDescent="0.2">
      <c r="L228" s="5"/>
    </row>
    <row r="229" spans="12:12" x14ac:dyDescent="0.2">
      <c r="L229" s="5"/>
    </row>
    <row r="230" spans="12:12" x14ac:dyDescent="0.2">
      <c r="L230" s="5"/>
    </row>
    <row r="231" spans="12:12" x14ac:dyDescent="0.2">
      <c r="L231" s="5"/>
    </row>
    <row r="232" spans="12:12" x14ac:dyDescent="0.2">
      <c r="L232" s="5"/>
    </row>
    <row r="233" spans="12:12" x14ac:dyDescent="0.2">
      <c r="L233" s="5"/>
    </row>
    <row r="234" spans="12:12" x14ac:dyDescent="0.2">
      <c r="L234" s="5"/>
    </row>
    <row r="235" spans="12:12" x14ac:dyDescent="0.2">
      <c r="L235" s="5"/>
    </row>
    <row r="236" spans="12:12" x14ac:dyDescent="0.2">
      <c r="L236" s="5"/>
    </row>
    <row r="237" spans="12:12" x14ac:dyDescent="0.2">
      <c r="L237" s="5"/>
    </row>
    <row r="238" spans="12:12" x14ac:dyDescent="0.2">
      <c r="L238" s="5"/>
    </row>
    <row r="239" spans="12:12" x14ac:dyDescent="0.2">
      <c r="L239" s="5"/>
    </row>
    <row r="240" spans="12:12" x14ac:dyDescent="0.2">
      <c r="L240" s="5"/>
    </row>
    <row r="241" spans="12:12" x14ac:dyDescent="0.2">
      <c r="L241" s="5"/>
    </row>
    <row r="242" spans="12:12" x14ac:dyDescent="0.2">
      <c r="L242" s="5"/>
    </row>
    <row r="243" spans="12:12" x14ac:dyDescent="0.2">
      <c r="L243" s="5"/>
    </row>
    <row r="244" spans="12:12" x14ac:dyDescent="0.2">
      <c r="L244" s="5"/>
    </row>
    <row r="245" spans="12:12" x14ac:dyDescent="0.2">
      <c r="L245" s="5"/>
    </row>
    <row r="246" spans="12:12" x14ac:dyDescent="0.2">
      <c r="L246" s="5"/>
    </row>
    <row r="247" spans="12:12" x14ac:dyDescent="0.2">
      <c r="L247" s="5"/>
    </row>
    <row r="248" spans="12:12" x14ac:dyDescent="0.2">
      <c r="L248" s="5"/>
    </row>
    <row r="249" spans="12:12" x14ac:dyDescent="0.2">
      <c r="L249" s="5"/>
    </row>
    <row r="250" spans="12:12" x14ac:dyDescent="0.2">
      <c r="L250" s="5"/>
    </row>
    <row r="251" spans="12:12" x14ac:dyDescent="0.2">
      <c r="L251" s="5"/>
    </row>
    <row r="252" spans="12:12" x14ac:dyDescent="0.2">
      <c r="L252" s="5"/>
    </row>
    <row r="253" spans="12:12" x14ac:dyDescent="0.2">
      <c r="L253" s="5"/>
    </row>
    <row r="254" spans="12:12" x14ac:dyDescent="0.2">
      <c r="L254" s="5"/>
    </row>
    <row r="255" spans="12:12" x14ac:dyDescent="0.2">
      <c r="L255" s="5"/>
    </row>
    <row r="256" spans="12:12" x14ac:dyDescent="0.2">
      <c r="L256" s="5"/>
    </row>
    <row r="257" spans="12:12" x14ac:dyDescent="0.2">
      <c r="L257" s="5"/>
    </row>
    <row r="258" spans="12:12" x14ac:dyDescent="0.2">
      <c r="L258" s="5"/>
    </row>
    <row r="259" spans="12:12" x14ac:dyDescent="0.2">
      <c r="L259" s="5"/>
    </row>
    <row r="260" spans="12:12" x14ac:dyDescent="0.2">
      <c r="L260" s="5"/>
    </row>
    <row r="261" spans="12:12" x14ac:dyDescent="0.2">
      <c r="L261" s="5"/>
    </row>
    <row r="262" spans="12:12" x14ac:dyDescent="0.2">
      <c r="L262" s="5"/>
    </row>
    <row r="263" spans="12:12" x14ac:dyDescent="0.2">
      <c r="L263" s="5"/>
    </row>
    <row r="264" spans="12:12" x14ac:dyDescent="0.2">
      <c r="L264" s="5"/>
    </row>
    <row r="265" spans="12:12" x14ac:dyDescent="0.2">
      <c r="L265" s="5"/>
    </row>
    <row r="266" spans="12:12" x14ac:dyDescent="0.2">
      <c r="L266" s="5"/>
    </row>
    <row r="267" spans="12:12" x14ac:dyDescent="0.2">
      <c r="L267" s="5"/>
    </row>
    <row r="268" spans="12:12" x14ac:dyDescent="0.2">
      <c r="L268" s="5"/>
    </row>
    <row r="269" spans="12:12" x14ac:dyDescent="0.2">
      <c r="L269" s="5"/>
    </row>
    <row r="270" spans="12:12" x14ac:dyDescent="0.2">
      <c r="L270" s="5"/>
    </row>
    <row r="271" spans="12:12" x14ac:dyDescent="0.2">
      <c r="L271" s="5"/>
    </row>
    <row r="272" spans="12:12" x14ac:dyDescent="0.2">
      <c r="L272" s="5"/>
    </row>
    <row r="273" spans="12:12" x14ac:dyDescent="0.2">
      <c r="L273" s="5"/>
    </row>
    <row r="274" spans="12:12" x14ac:dyDescent="0.2">
      <c r="L274" s="5"/>
    </row>
    <row r="275" spans="12:12" x14ac:dyDescent="0.2">
      <c r="L275" s="5"/>
    </row>
    <row r="276" spans="12:12" x14ac:dyDescent="0.2">
      <c r="L276" s="5"/>
    </row>
    <row r="277" spans="12:12" x14ac:dyDescent="0.2">
      <c r="L277" s="5"/>
    </row>
    <row r="278" spans="12:12" x14ac:dyDescent="0.2">
      <c r="L278" s="5"/>
    </row>
    <row r="279" spans="12:12" x14ac:dyDescent="0.2">
      <c r="L279" s="5"/>
    </row>
    <row r="280" spans="12:12" x14ac:dyDescent="0.2">
      <c r="L280" s="5"/>
    </row>
    <row r="281" spans="12:12" x14ac:dyDescent="0.2">
      <c r="L281" s="5"/>
    </row>
    <row r="282" spans="12:12" x14ac:dyDescent="0.2">
      <c r="L282" s="5"/>
    </row>
    <row r="283" spans="12:12" x14ac:dyDescent="0.2">
      <c r="L283" s="5"/>
    </row>
    <row r="284" spans="12:12" x14ac:dyDescent="0.2">
      <c r="L284" s="5"/>
    </row>
    <row r="285" spans="12:12" x14ac:dyDescent="0.2">
      <c r="L285" s="5"/>
    </row>
    <row r="286" spans="12:12" x14ac:dyDescent="0.2">
      <c r="L286" s="5"/>
    </row>
    <row r="287" spans="12:12" x14ac:dyDescent="0.2">
      <c r="L287" s="5"/>
    </row>
    <row r="288" spans="12:12" x14ac:dyDescent="0.2">
      <c r="L288" s="5"/>
    </row>
    <row r="289" spans="12:12" x14ac:dyDescent="0.2">
      <c r="L289" s="5"/>
    </row>
    <row r="290" spans="12:12" x14ac:dyDescent="0.2">
      <c r="L290" s="5"/>
    </row>
    <row r="291" spans="12:12" x14ac:dyDescent="0.2">
      <c r="L291" s="5"/>
    </row>
    <row r="292" spans="12:12" x14ac:dyDescent="0.2">
      <c r="L292" s="5"/>
    </row>
    <row r="293" spans="12:12" x14ac:dyDescent="0.2">
      <c r="L293" s="5"/>
    </row>
    <row r="294" spans="12:12" x14ac:dyDescent="0.2">
      <c r="L294" s="5"/>
    </row>
    <row r="295" spans="12:12" x14ac:dyDescent="0.2">
      <c r="L295" s="5"/>
    </row>
    <row r="296" spans="12:12" x14ac:dyDescent="0.2">
      <c r="L296" s="5"/>
    </row>
    <row r="297" spans="12:12" x14ac:dyDescent="0.2">
      <c r="L297" s="5"/>
    </row>
    <row r="298" spans="12:12" x14ac:dyDescent="0.2">
      <c r="L298" s="5"/>
    </row>
    <row r="299" spans="12:12" x14ac:dyDescent="0.2">
      <c r="L299" s="5"/>
    </row>
    <row r="300" spans="12:12" x14ac:dyDescent="0.2">
      <c r="L300" s="5"/>
    </row>
    <row r="301" spans="12:12" x14ac:dyDescent="0.2">
      <c r="L301" s="5"/>
    </row>
    <row r="302" spans="12:12" x14ac:dyDescent="0.2">
      <c r="L302" s="5"/>
    </row>
    <row r="303" spans="12:12" x14ac:dyDescent="0.2">
      <c r="L303" s="5"/>
    </row>
    <row r="304" spans="12:12" x14ac:dyDescent="0.2">
      <c r="L304" s="5"/>
    </row>
    <row r="305" spans="12:12" x14ac:dyDescent="0.2">
      <c r="L305" s="5"/>
    </row>
    <row r="306" spans="12:12" x14ac:dyDescent="0.2">
      <c r="L306" s="5"/>
    </row>
    <row r="307" spans="12:12" x14ac:dyDescent="0.2">
      <c r="L307" s="5"/>
    </row>
    <row r="308" spans="12:12" x14ac:dyDescent="0.2">
      <c r="L308" s="5"/>
    </row>
    <row r="309" spans="12:12" x14ac:dyDescent="0.2">
      <c r="L309" s="5"/>
    </row>
    <row r="310" spans="12:12" x14ac:dyDescent="0.2">
      <c r="L310" s="5"/>
    </row>
    <row r="311" spans="12:12" x14ac:dyDescent="0.2">
      <c r="L311" s="5"/>
    </row>
    <row r="312" spans="12:12" x14ac:dyDescent="0.2">
      <c r="L312" s="5"/>
    </row>
    <row r="313" spans="12:12" x14ac:dyDescent="0.2">
      <c r="L313" s="5"/>
    </row>
    <row r="314" spans="12:12" x14ac:dyDescent="0.2">
      <c r="L314" s="5"/>
    </row>
    <row r="315" spans="12:12" x14ac:dyDescent="0.2">
      <c r="L315" s="5"/>
    </row>
    <row r="316" spans="12:12" x14ac:dyDescent="0.2">
      <c r="L316" s="5"/>
    </row>
    <row r="317" spans="12:12" x14ac:dyDescent="0.2">
      <c r="L317" s="5"/>
    </row>
    <row r="318" spans="12:12" x14ac:dyDescent="0.2">
      <c r="L318" s="5"/>
    </row>
    <row r="319" spans="12:12" x14ac:dyDescent="0.2">
      <c r="L319" s="5"/>
    </row>
    <row r="320" spans="12:12" x14ac:dyDescent="0.2">
      <c r="L320" s="5"/>
    </row>
    <row r="321" spans="12:12" x14ac:dyDescent="0.2">
      <c r="L321" s="5"/>
    </row>
    <row r="322" spans="12:12" x14ac:dyDescent="0.2">
      <c r="L322" s="5"/>
    </row>
    <row r="323" spans="12:12" x14ac:dyDescent="0.2">
      <c r="L323" s="5"/>
    </row>
    <row r="324" spans="12:12" x14ac:dyDescent="0.2">
      <c r="L324" s="5"/>
    </row>
    <row r="325" spans="12:12" x14ac:dyDescent="0.2">
      <c r="L325" s="5"/>
    </row>
    <row r="326" spans="12:12" x14ac:dyDescent="0.2">
      <c r="L326" s="5"/>
    </row>
    <row r="327" spans="12:12" x14ac:dyDescent="0.2">
      <c r="L327" s="5"/>
    </row>
    <row r="328" spans="12:12" x14ac:dyDescent="0.2">
      <c r="L328" s="5"/>
    </row>
    <row r="329" spans="12:12" x14ac:dyDescent="0.2">
      <c r="L329" s="5"/>
    </row>
    <row r="330" spans="12:12" x14ac:dyDescent="0.2">
      <c r="L330" s="5"/>
    </row>
    <row r="331" spans="12:12" x14ac:dyDescent="0.2">
      <c r="L331" s="5"/>
    </row>
    <row r="332" spans="12:12" x14ac:dyDescent="0.2">
      <c r="L332" s="5"/>
    </row>
    <row r="333" spans="12:12" x14ac:dyDescent="0.2">
      <c r="L333" s="5"/>
    </row>
    <row r="334" spans="12:12" x14ac:dyDescent="0.2">
      <c r="L334" s="5"/>
    </row>
    <row r="335" spans="12:12" x14ac:dyDescent="0.2">
      <c r="L335" s="5"/>
    </row>
    <row r="336" spans="12:12" x14ac:dyDescent="0.2">
      <c r="L336" s="5"/>
    </row>
    <row r="337" spans="12:12" x14ac:dyDescent="0.2">
      <c r="L337" s="5"/>
    </row>
    <row r="338" spans="12:12" x14ac:dyDescent="0.2">
      <c r="L338" s="5"/>
    </row>
    <row r="339" spans="12:12" x14ac:dyDescent="0.2">
      <c r="L339" s="5"/>
    </row>
    <row r="340" spans="12:12" x14ac:dyDescent="0.2">
      <c r="L340" s="5"/>
    </row>
    <row r="341" spans="12:12" x14ac:dyDescent="0.2">
      <c r="L341" s="5"/>
    </row>
    <row r="342" spans="12:12" x14ac:dyDescent="0.2">
      <c r="L342" s="5"/>
    </row>
    <row r="343" spans="12:12" x14ac:dyDescent="0.2">
      <c r="L343" s="5"/>
    </row>
    <row r="344" spans="12:12" x14ac:dyDescent="0.2">
      <c r="L344" s="5"/>
    </row>
    <row r="345" spans="12:12" x14ac:dyDescent="0.2">
      <c r="L345" s="5"/>
    </row>
    <row r="346" spans="12:12" x14ac:dyDescent="0.2">
      <c r="L346" s="5"/>
    </row>
    <row r="347" spans="12:12" x14ac:dyDescent="0.2">
      <c r="L347" s="5"/>
    </row>
    <row r="348" spans="12:12" x14ac:dyDescent="0.2">
      <c r="L348" s="5"/>
    </row>
    <row r="349" spans="12:12" x14ac:dyDescent="0.2">
      <c r="L349" s="5"/>
    </row>
    <row r="350" spans="12:12" x14ac:dyDescent="0.2">
      <c r="L350" s="5"/>
    </row>
    <row r="351" spans="12:12" x14ac:dyDescent="0.2">
      <c r="L351" s="5"/>
    </row>
    <row r="352" spans="12:12" x14ac:dyDescent="0.2">
      <c r="L352" s="5"/>
    </row>
    <row r="353" spans="12:12" x14ac:dyDescent="0.2">
      <c r="L353" s="5"/>
    </row>
    <row r="354" spans="12:12" x14ac:dyDescent="0.2">
      <c r="L354" s="5"/>
    </row>
    <row r="355" spans="12:12" x14ac:dyDescent="0.2">
      <c r="L355" s="5"/>
    </row>
    <row r="356" spans="12:12" x14ac:dyDescent="0.2">
      <c r="L356" s="5"/>
    </row>
    <row r="357" spans="12:12" x14ac:dyDescent="0.2">
      <c r="L357" s="5"/>
    </row>
    <row r="358" spans="12:12" x14ac:dyDescent="0.2">
      <c r="L358" s="5"/>
    </row>
    <row r="359" spans="12:12" x14ac:dyDescent="0.2">
      <c r="L359" s="5"/>
    </row>
    <row r="360" spans="12:12" x14ac:dyDescent="0.2">
      <c r="L360" s="5"/>
    </row>
    <row r="361" spans="12:12" x14ac:dyDescent="0.2">
      <c r="L361" s="5"/>
    </row>
    <row r="362" spans="12:12" x14ac:dyDescent="0.2">
      <c r="L362" s="5"/>
    </row>
    <row r="363" spans="12:12" x14ac:dyDescent="0.2">
      <c r="L363" s="5"/>
    </row>
    <row r="364" spans="12:12" x14ac:dyDescent="0.2">
      <c r="L364" s="5"/>
    </row>
    <row r="365" spans="12:12" x14ac:dyDescent="0.2">
      <c r="L365" s="5"/>
    </row>
    <row r="366" spans="12:12" x14ac:dyDescent="0.2">
      <c r="L366" s="5"/>
    </row>
    <row r="367" spans="12:12" x14ac:dyDescent="0.2">
      <c r="L367" s="5"/>
    </row>
    <row r="368" spans="12:12" x14ac:dyDescent="0.2">
      <c r="L368" s="5"/>
    </row>
    <row r="369" spans="12:12" x14ac:dyDescent="0.2">
      <c r="L369" s="5"/>
    </row>
    <row r="370" spans="12:12" x14ac:dyDescent="0.2">
      <c r="L370" s="5"/>
    </row>
    <row r="371" spans="12:12" x14ac:dyDescent="0.2">
      <c r="L371" s="5"/>
    </row>
    <row r="372" spans="12:12" x14ac:dyDescent="0.2">
      <c r="L372" s="5"/>
    </row>
    <row r="373" spans="12:12" x14ac:dyDescent="0.2">
      <c r="L373" s="5"/>
    </row>
    <row r="374" spans="12:12" x14ac:dyDescent="0.2">
      <c r="L374" s="5"/>
    </row>
    <row r="375" spans="12:12" x14ac:dyDescent="0.2">
      <c r="L375" s="5"/>
    </row>
    <row r="376" spans="12:12" x14ac:dyDescent="0.2">
      <c r="L376" s="5"/>
    </row>
    <row r="377" spans="12:12" x14ac:dyDescent="0.2">
      <c r="L377" s="5"/>
    </row>
    <row r="378" spans="12:12" x14ac:dyDescent="0.2">
      <c r="L378" s="5"/>
    </row>
    <row r="379" spans="12:12" x14ac:dyDescent="0.2">
      <c r="L379" s="5"/>
    </row>
    <row r="380" spans="12:12" x14ac:dyDescent="0.2">
      <c r="L380" s="5"/>
    </row>
    <row r="381" spans="12:12" x14ac:dyDescent="0.2">
      <c r="L381" s="5"/>
    </row>
    <row r="382" spans="12:12" x14ac:dyDescent="0.2">
      <c r="L382" s="5"/>
    </row>
    <row r="383" spans="12:12" x14ac:dyDescent="0.2">
      <c r="L383" s="5"/>
    </row>
    <row r="384" spans="12:12" x14ac:dyDescent="0.2">
      <c r="L384" s="5"/>
    </row>
    <row r="385" spans="12:12" x14ac:dyDescent="0.2">
      <c r="L385" s="5"/>
    </row>
    <row r="386" spans="12:12" x14ac:dyDescent="0.2">
      <c r="L386" s="5"/>
    </row>
    <row r="387" spans="12:12" x14ac:dyDescent="0.2">
      <c r="L387" s="5"/>
    </row>
    <row r="388" spans="12:12" x14ac:dyDescent="0.2">
      <c r="L388" s="5"/>
    </row>
    <row r="389" spans="12:12" x14ac:dyDescent="0.2">
      <c r="L389" s="5"/>
    </row>
    <row r="390" spans="12:12" x14ac:dyDescent="0.2">
      <c r="L390" s="5"/>
    </row>
    <row r="391" spans="12:12" x14ac:dyDescent="0.2">
      <c r="L391" s="5"/>
    </row>
    <row r="392" spans="12:12" x14ac:dyDescent="0.2">
      <c r="L392" s="5"/>
    </row>
    <row r="393" spans="12:12" x14ac:dyDescent="0.2">
      <c r="L393" s="5"/>
    </row>
    <row r="394" spans="12:12" x14ac:dyDescent="0.2">
      <c r="L394" s="5"/>
    </row>
    <row r="395" spans="12:12" x14ac:dyDescent="0.2">
      <c r="L395" s="5"/>
    </row>
    <row r="396" spans="12:12" x14ac:dyDescent="0.2">
      <c r="L396" s="5"/>
    </row>
  </sheetData>
  <mergeCells count="38">
    <mergeCell ref="B55:K55"/>
    <mergeCell ref="B50:C50"/>
    <mergeCell ref="B51:C51"/>
    <mergeCell ref="B52:K52"/>
    <mergeCell ref="B53:K53"/>
    <mergeCell ref="B54:K54"/>
    <mergeCell ref="B41:C41"/>
    <mergeCell ref="B45:C45"/>
    <mergeCell ref="B46:B49"/>
    <mergeCell ref="B42:B44"/>
    <mergeCell ref="B37:B40"/>
    <mergeCell ref="B29:B30"/>
    <mergeCell ref="B31:C31"/>
    <mergeCell ref="B32:B33"/>
    <mergeCell ref="B34:C34"/>
    <mergeCell ref="B36:C36"/>
    <mergeCell ref="B20:C20"/>
    <mergeCell ref="B22:C22"/>
    <mergeCell ref="B24:C24"/>
    <mergeCell ref="B26:C26"/>
    <mergeCell ref="B28:C28"/>
    <mergeCell ref="B8:B10"/>
    <mergeCell ref="B11:C11"/>
    <mergeCell ref="B12:B13"/>
    <mergeCell ref="B14:C14"/>
    <mergeCell ref="B15:B19"/>
    <mergeCell ref="I5:I7"/>
    <mergeCell ref="J5:J7"/>
    <mergeCell ref="K5:K7"/>
    <mergeCell ref="D6:D7"/>
    <mergeCell ref="E6:E7"/>
    <mergeCell ref="F6:F7"/>
    <mergeCell ref="G6:G7"/>
    <mergeCell ref="B5:B7"/>
    <mergeCell ref="C5:C7"/>
    <mergeCell ref="D5:E5"/>
    <mergeCell ref="F5:G5"/>
    <mergeCell ref="H5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7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R245"/>
  <sheetViews>
    <sheetView tabSelected="1" topLeftCell="A51" zoomScaleNormal="100" workbookViewId="0">
      <selection activeCell="B2" sqref="B2:K56"/>
    </sheetView>
  </sheetViews>
  <sheetFormatPr baseColWidth="10" defaultColWidth="11.42578125" defaultRowHeight="11.25" x14ac:dyDescent="0.2"/>
  <cols>
    <col min="1" max="1" width="3.7109375" style="5" customWidth="1"/>
    <col min="2" max="2" width="14.28515625" style="5" customWidth="1"/>
    <col min="3" max="3" width="30.85546875" style="5" bestFit="1" customWidth="1"/>
    <col min="4" max="4" width="11.28515625" style="5" customWidth="1"/>
    <col min="5" max="5" width="16.28515625" style="5" bestFit="1" customWidth="1"/>
    <col min="6" max="6" width="11.28515625" style="5" customWidth="1"/>
    <col min="7" max="7" width="16.28515625" style="5" bestFit="1" customWidth="1"/>
    <col min="8" max="8" width="18.7109375" style="5" customWidth="1"/>
    <col min="9" max="9" width="16.28515625" style="5" customWidth="1"/>
    <col min="10" max="10" width="12" style="5" customWidth="1"/>
    <col min="11" max="11" width="13.28515625" style="5" customWidth="1"/>
    <col min="12" max="12" width="11.42578125" style="1"/>
    <col min="13" max="16384" width="11.42578125" style="5"/>
  </cols>
  <sheetData>
    <row r="1" spans="2:18" x14ac:dyDescent="0.2">
      <c r="L1" s="5"/>
    </row>
    <row r="2" spans="2:18" ht="15" x14ac:dyDescent="0.25">
      <c r="B2" s="7" t="s">
        <v>121</v>
      </c>
      <c r="C2" s="14"/>
      <c r="L2" s="5"/>
    </row>
    <row r="3" spans="2:18" ht="12.75" x14ac:dyDescent="0.2">
      <c r="B3" s="34" t="s">
        <v>75</v>
      </c>
      <c r="C3" s="14"/>
      <c r="L3" s="5"/>
    </row>
    <row r="4" spans="2:18" x14ac:dyDescent="0.2">
      <c r="D4" s="6"/>
      <c r="E4" s="6"/>
      <c r="F4" s="6"/>
      <c r="G4" s="6"/>
      <c r="L4" s="5"/>
    </row>
    <row r="5" spans="2:18" ht="12" x14ac:dyDescent="0.2">
      <c r="B5" s="118" t="s">
        <v>36</v>
      </c>
      <c r="C5" s="118" t="s">
        <v>0</v>
      </c>
      <c r="D5" s="118">
        <v>2022</v>
      </c>
      <c r="E5" s="118"/>
      <c r="F5" s="118">
        <v>2023</v>
      </c>
      <c r="G5" s="118"/>
      <c r="H5" s="61" t="s">
        <v>104</v>
      </c>
      <c r="I5" s="102" t="s">
        <v>105</v>
      </c>
      <c r="J5" s="102" t="s">
        <v>106</v>
      </c>
      <c r="K5" s="102" t="s">
        <v>107</v>
      </c>
      <c r="L5" s="5"/>
    </row>
    <row r="6" spans="2:18" x14ac:dyDescent="0.2">
      <c r="B6" s="118"/>
      <c r="C6" s="118"/>
      <c r="D6" s="119" t="s">
        <v>33</v>
      </c>
      <c r="E6" s="119" t="s">
        <v>34</v>
      </c>
      <c r="F6" s="119" t="s">
        <v>33</v>
      </c>
      <c r="G6" s="119" t="s">
        <v>34</v>
      </c>
      <c r="H6" s="62"/>
      <c r="I6" s="102"/>
      <c r="J6" s="102"/>
      <c r="K6" s="102"/>
      <c r="L6" s="5"/>
    </row>
    <row r="7" spans="2:18" x14ac:dyDescent="0.2">
      <c r="B7" s="118"/>
      <c r="C7" s="118"/>
      <c r="D7" s="119"/>
      <c r="E7" s="119"/>
      <c r="F7" s="119"/>
      <c r="G7" s="119"/>
      <c r="H7" s="63"/>
      <c r="I7" s="102"/>
      <c r="J7" s="102"/>
      <c r="K7" s="102"/>
      <c r="L7" s="5"/>
    </row>
    <row r="8" spans="2:18" ht="12" x14ac:dyDescent="0.2">
      <c r="B8" s="80" t="s">
        <v>37</v>
      </c>
      <c r="C8" s="21" t="s">
        <v>2</v>
      </c>
      <c r="D8" s="15">
        <f>VLOOKUP(C8,[1]t5_anuario_salida!$A$10:$E$76,2,FALSE)</f>
        <v>5</v>
      </c>
      <c r="E8" s="15">
        <f>(VLOOKUP(C8,[1]t5_anuario_salida!$A$10:$E$76,3,FALSE))/1000</f>
        <v>111</v>
      </c>
      <c r="F8" s="16">
        <f>VLOOKUP(C8,[1]t5_anuario_salida!$A$10:$E$76,4,FALSE)</f>
        <v>109</v>
      </c>
      <c r="G8" s="16">
        <f>(VLOOKUP(C8,[1]t5_anuario_salida!$A$10:$E$76,5,FALSE))/1000</f>
        <v>1677.0519999999999</v>
      </c>
      <c r="H8" s="17">
        <f t="shared" ref="H8:H39" si="0">F8/$F$52</f>
        <v>2.0176442060292391E-4</v>
      </c>
      <c r="I8" s="17">
        <f>(F8-D8)/D8</f>
        <v>20.8</v>
      </c>
      <c r="J8" s="18">
        <f t="shared" ref="J8:J39" si="1">G8/$G$52</f>
        <v>2.5418991128739959E-4</v>
      </c>
      <c r="K8" s="17">
        <f>(G8-E8)/E8</f>
        <v>14.108576576576576</v>
      </c>
      <c r="L8" s="5"/>
    </row>
    <row r="9" spans="2:18" ht="12" x14ac:dyDescent="0.2">
      <c r="B9" s="80"/>
      <c r="C9" s="25" t="s">
        <v>3</v>
      </c>
      <c r="D9" s="15">
        <f>VLOOKUP(C9,[1]t5_anuario_salida!$A$10:$E$76,2,FALSE)</f>
        <v>42950</v>
      </c>
      <c r="E9" s="15">
        <f>(VLOOKUP(C9,[1]t5_anuario_salida!$A$10:$E$76,3,FALSE))/1000</f>
        <v>402004.00776999997</v>
      </c>
      <c r="F9" s="16">
        <f>VLOOKUP(C9,[1]t5_anuario_salida!$A$10:$E$76,4,FALSE)</f>
        <v>39696</v>
      </c>
      <c r="G9" s="16">
        <f>(VLOOKUP(C9,[1]t5_anuario_salida!$A$10:$E$76,5,FALSE))/1000</f>
        <v>344346.26906999986</v>
      </c>
      <c r="H9" s="17">
        <f t="shared" si="0"/>
        <v>7.3479270094070348E-2</v>
      </c>
      <c r="I9" s="17">
        <f t="shared" ref="I9:I52" si="2">(F9-D9)/D9</f>
        <v>-7.5762514551804425E-2</v>
      </c>
      <c r="J9" s="17">
        <f t="shared" si="1"/>
        <v>5.2192387348186167E-2</v>
      </c>
      <c r="K9" s="17">
        <f t="shared" ref="K9:K52" si="3">(G9-E9)/E9</f>
        <v>-0.14342578080213578</v>
      </c>
      <c r="L9" s="5"/>
      <c r="N9" s="6"/>
      <c r="O9" s="6"/>
      <c r="Q9" s="49"/>
      <c r="R9" s="49"/>
    </row>
    <row r="10" spans="2:18" ht="12" x14ac:dyDescent="0.2">
      <c r="B10" s="80"/>
      <c r="C10" s="25" t="s">
        <v>4</v>
      </c>
      <c r="D10" s="15">
        <f>VLOOKUP(C10,[1]t5_anuario_salida!$A$10:$E$76,2,FALSE)</f>
        <v>76960</v>
      </c>
      <c r="E10" s="15">
        <f>(VLOOKUP(C10,[1]t5_anuario_salida!$A$10:$E$76,3,FALSE))/1000</f>
        <v>1204319.5822300003</v>
      </c>
      <c r="F10" s="16">
        <f>VLOOKUP(C10,[1]t5_anuario_salida!$A$10:$E$76,4,FALSE)</f>
        <v>89080</v>
      </c>
      <c r="G10" s="16">
        <f>(VLOOKUP(C10,[1]t5_anuario_salida!$A$10:$E$76,5,FALSE))/1000</f>
        <v>1359854.0902100003</v>
      </c>
      <c r="H10" s="17">
        <f t="shared" si="0"/>
        <v>0.16489150997530699</v>
      </c>
      <c r="I10" s="17">
        <f t="shared" si="2"/>
        <v>0.15748440748440748</v>
      </c>
      <c r="J10" s="17">
        <f t="shared" si="1"/>
        <v>0.20611238682777128</v>
      </c>
      <c r="K10" s="17">
        <f t="shared" si="3"/>
        <v>0.12914720500683191</v>
      </c>
      <c r="L10" s="5"/>
      <c r="N10" s="6"/>
      <c r="O10" s="6"/>
      <c r="Q10" s="49"/>
      <c r="R10" s="49"/>
    </row>
    <row r="11" spans="2:18" ht="12" x14ac:dyDescent="0.2">
      <c r="B11" s="81" t="s">
        <v>47</v>
      </c>
      <c r="C11" s="81"/>
      <c r="D11" s="22">
        <f>SUM(D8:D10)</f>
        <v>119915</v>
      </c>
      <c r="E11" s="22">
        <f>SUM(E8:E10)</f>
        <v>1606434.5900000003</v>
      </c>
      <c r="F11" s="22">
        <f>SUM(F8:F10)</f>
        <v>128885</v>
      </c>
      <c r="G11" s="22">
        <f>SUM(G8:G10)</f>
        <v>1705877.4112800001</v>
      </c>
      <c r="H11" s="23">
        <f t="shared" si="0"/>
        <v>0.23857254448998028</v>
      </c>
      <c r="I11" s="23">
        <f t="shared" si="2"/>
        <v>7.4802985448025688E-2</v>
      </c>
      <c r="J11" s="23">
        <f t="shared" si="1"/>
        <v>0.25855896408724482</v>
      </c>
      <c r="K11" s="23">
        <f t="shared" si="3"/>
        <v>6.190281378341074E-2</v>
      </c>
      <c r="L11" s="5"/>
      <c r="Q11" s="49"/>
      <c r="R11" s="49"/>
    </row>
    <row r="12" spans="2:18" ht="12" x14ac:dyDescent="0.2">
      <c r="B12" s="82" t="s">
        <v>46</v>
      </c>
      <c r="C12" s="40" t="s">
        <v>63</v>
      </c>
      <c r="D12" s="15">
        <f>VLOOKUP(C12,[1]t5_anuario_salida!$A$10:$E$76,2,FALSE)</f>
        <v>1</v>
      </c>
      <c r="E12" s="15">
        <f>(VLOOKUP(C12,[1]t5_anuario_salida!$A$10:$E$76,3,FALSE))/1000</f>
        <v>0</v>
      </c>
      <c r="F12" s="16">
        <f>VLOOKUP(C12,[1]t5_anuario_salida!$A$10:$E$76,4,FALSE)</f>
        <v>1</v>
      </c>
      <c r="G12" s="16">
        <f>(VLOOKUP(C12,[1]t5_anuario_salida!$A$10:$E$76,5,FALSE))/1000</f>
        <v>0</v>
      </c>
      <c r="H12" s="17">
        <f t="shared" si="0"/>
        <v>1.8510497303020542E-6</v>
      </c>
      <c r="I12" s="17">
        <f t="shared" si="2"/>
        <v>0</v>
      </c>
      <c r="J12" s="17">
        <f t="shared" si="1"/>
        <v>0</v>
      </c>
      <c r="K12" s="17" t="s">
        <v>109</v>
      </c>
      <c r="L12" s="5"/>
      <c r="Q12" s="49"/>
      <c r="R12" s="49"/>
    </row>
    <row r="13" spans="2:18" ht="12" x14ac:dyDescent="0.2">
      <c r="B13" s="120"/>
      <c r="C13" s="21" t="s">
        <v>5</v>
      </c>
      <c r="D13" s="15">
        <f>VLOOKUP(C13,[1]t5_anuario_salida!$A$10:$E$76,2,FALSE)</f>
        <v>50682</v>
      </c>
      <c r="E13" s="15">
        <f>(VLOOKUP(C13,[1]t5_anuario_salida!$A$10:$E$76,3,FALSE))/1000</f>
        <v>949101.54017999978</v>
      </c>
      <c r="F13" s="16">
        <f>VLOOKUP(C13,[1]t5_anuario_salida!$A$10:$E$76,4,FALSE)</f>
        <v>60717</v>
      </c>
      <c r="G13" s="16">
        <f>(VLOOKUP(C13,[1]t5_anuario_salida!$A$10:$E$76,5,FALSE))/1000</f>
        <v>1129366.7801099997</v>
      </c>
      <c r="H13" s="17">
        <f t="shared" si="0"/>
        <v>0.11239018647474983</v>
      </c>
      <c r="I13" s="17">
        <f t="shared" si="2"/>
        <v>0.19799928968864686</v>
      </c>
      <c r="J13" s="17">
        <f t="shared" si="1"/>
        <v>0.17117754347932979</v>
      </c>
      <c r="K13" s="17">
        <f t="shared" si="3"/>
        <v>0.18993251227451607</v>
      </c>
      <c r="L13" s="5"/>
      <c r="N13" s="6"/>
      <c r="O13" s="6"/>
      <c r="Q13" s="49"/>
      <c r="R13" s="49"/>
    </row>
    <row r="14" spans="2:18" ht="12" x14ac:dyDescent="0.2">
      <c r="B14" s="81" t="s">
        <v>48</v>
      </c>
      <c r="C14" s="81"/>
      <c r="D14" s="22">
        <f>SUM(D12:D13)</f>
        <v>50683</v>
      </c>
      <c r="E14" s="22">
        <f>SUM(E12:E13)</f>
        <v>949101.54017999978</v>
      </c>
      <c r="F14" s="22">
        <f>SUM(F12:F13)</f>
        <v>60718</v>
      </c>
      <c r="G14" s="22">
        <f>SUM(G12:G13)</f>
        <v>1129366.7801099997</v>
      </c>
      <c r="H14" s="23">
        <f t="shared" si="0"/>
        <v>0.11239203752448013</v>
      </c>
      <c r="I14" s="23">
        <f t="shared" si="2"/>
        <v>0.19799538306730066</v>
      </c>
      <c r="J14" s="23">
        <f t="shared" si="1"/>
        <v>0.17117754347932979</v>
      </c>
      <c r="K14" s="23">
        <f t="shared" si="3"/>
        <v>0.18993251227451607</v>
      </c>
      <c r="L14" s="5"/>
      <c r="Q14" s="49"/>
      <c r="R14" s="49"/>
    </row>
    <row r="15" spans="2:18" ht="12" x14ac:dyDescent="0.2">
      <c r="B15" s="84" t="s">
        <v>6</v>
      </c>
      <c r="C15" s="21" t="s">
        <v>7</v>
      </c>
      <c r="D15" s="15">
        <f>VLOOKUP(C15,[1]t5_anuario_salida!$A$10:$E$76,2,FALSE)</f>
        <v>13991</v>
      </c>
      <c r="E15" s="15">
        <f>(VLOOKUP(C15,[1]t5_anuario_salida!$A$10:$E$76,3,FALSE))/1000</f>
        <v>155762.45645</v>
      </c>
      <c r="F15" s="16">
        <f>VLOOKUP(C15,[1]t5_anuario_salida!$A$10:$E$76,4,FALSE)</f>
        <v>16011</v>
      </c>
      <c r="G15" s="16">
        <f>(VLOOKUP(C15,[1]t5_anuario_salida!$A$10:$E$76,5,FALSE))/1000</f>
        <v>245100.47624000002</v>
      </c>
      <c r="H15" s="17">
        <f t="shared" si="0"/>
        <v>2.963715723186619E-2</v>
      </c>
      <c r="I15" s="17">
        <f t="shared" si="2"/>
        <v>0.14437852905439211</v>
      </c>
      <c r="J15" s="17">
        <f t="shared" si="1"/>
        <v>3.7149753443509806E-2</v>
      </c>
      <c r="K15" s="17">
        <f t="shared" si="3"/>
        <v>0.57355297178866504</v>
      </c>
      <c r="L15" s="5"/>
      <c r="Q15" s="49"/>
      <c r="R15" s="49"/>
    </row>
    <row r="16" spans="2:18" ht="12" x14ac:dyDescent="0.2">
      <c r="B16" s="84"/>
      <c r="C16" s="21" t="s">
        <v>35</v>
      </c>
      <c r="D16" s="15">
        <f>VLOOKUP(C16,[1]t5_anuario_salida!$A$10:$E$76,2,FALSE)</f>
        <v>0</v>
      </c>
      <c r="E16" s="15">
        <f>(VLOOKUP(C16,[1]t5_anuario_salida!$A$10:$E$76,3,FALSE))/1000</f>
        <v>0</v>
      </c>
      <c r="F16" s="16">
        <f>VLOOKUP(C16,[1]t5_anuario_salida!$A$10:$E$76,4,FALSE)</f>
        <v>0</v>
      </c>
      <c r="G16" s="16">
        <f>(VLOOKUP(C16,[1]t5_anuario_salida!$A$10:$E$76,5,FALSE))/1000</f>
        <v>0</v>
      </c>
      <c r="H16" s="17">
        <f t="shared" si="0"/>
        <v>0</v>
      </c>
      <c r="I16" s="17" t="s">
        <v>109</v>
      </c>
      <c r="J16" s="17">
        <f t="shared" si="1"/>
        <v>0</v>
      </c>
      <c r="K16" s="17" t="s">
        <v>109</v>
      </c>
      <c r="L16" s="5"/>
      <c r="Q16" s="49"/>
      <c r="R16" s="49"/>
    </row>
    <row r="17" spans="2:18" ht="12" x14ac:dyDescent="0.2">
      <c r="B17" s="84"/>
      <c r="C17" s="21" t="s">
        <v>8</v>
      </c>
      <c r="D17" s="15">
        <f>VLOOKUP(C17,[1]t5_anuario_salida!$A$10:$E$76,2,FALSE)</f>
        <v>924</v>
      </c>
      <c r="E17" s="15">
        <f>(VLOOKUP(C17,[1]t5_anuario_salida!$A$10:$E$76,3,FALSE))/1000</f>
        <v>12101.551950000001</v>
      </c>
      <c r="F17" s="16">
        <f>VLOOKUP(C17,[1]t5_anuario_salida!$A$10:$E$76,4,FALSE)</f>
        <v>1987</v>
      </c>
      <c r="G17" s="16">
        <f>(VLOOKUP(C17,[1]t5_anuario_salida!$A$10:$E$76,5,FALSE))/1000</f>
        <v>27868.465889999992</v>
      </c>
      <c r="H17" s="17">
        <f t="shared" si="0"/>
        <v>3.6780358141101817E-3</v>
      </c>
      <c r="I17" s="17">
        <f t="shared" si="2"/>
        <v>1.1504329004329004</v>
      </c>
      <c r="J17" s="17">
        <f t="shared" si="1"/>
        <v>4.2240090780101157E-3</v>
      </c>
      <c r="K17" s="17">
        <f t="shared" si="3"/>
        <v>1.3028836305578138</v>
      </c>
      <c r="L17" s="5"/>
      <c r="Q17" s="49"/>
      <c r="R17" s="49"/>
    </row>
    <row r="18" spans="2:18" ht="12" x14ac:dyDescent="0.2">
      <c r="B18" s="84"/>
      <c r="C18" s="21" t="s">
        <v>9</v>
      </c>
      <c r="D18" s="15">
        <f>VLOOKUP(C18,[1]t5_anuario_salida!$A$10:$E$76,2,FALSE)</f>
        <v>14233</v>
      </c>
      <c r="E18" s="15">
        <f>(VLOOKUP(C18,[1]t5_anuario_salida!$A$10:$E$76,3,FALSE))/1000</f>
        <v>143985.32175999993</v>
      </c>
      <c r="F18" s="16">
        <f>VLOOKUP(C18,[1]t5_anuario_salida!$A$10:$E$76,4,FALSE)</f>
        <v>15828</v>
      </c>
      <c r="G18" s="16">
        <f>(VLOOKUP(C18,[1]t5_anuario_salida!$A$10:$E$76,5,FALSE))/1000</f>
        <v>202691.56044</v>
      </c>
      <c r="H18" s="17">
        <f t="shared" si="0"/>
        <v>2.9298415131220914E-2</v>
      </c>
      <c r="I18" s="17">
        <f t="shared" si="2"/>
        <v>0.11206351436801798</v>
      </c>
      <c r="J18" s="17">
        <f t="shared" si="1"/>
        <v>3.0721855832107889E-2</v>
      </c>
      <c r="K18" s="17">
        <f t="shared" si="3"/>
        <v>0.40772377324581599</v>
      </c>
      <c r="L18" s="5"/>
      <c r="Q18" s="49"/>
      <c r="R18" s="49"/>
    </row>
    <row r="19" spans="2:18" ht="12" x14ac:dyDescent="0.2">
      <c r="B19" s="84"/>
      <c r="C19" s="21" t="s">
        <v>10</v>
      </c>
      <c r="D19" s="15">
        <f>VLOOKUP(C19,[1]t5_anuario_salida!$A$10:$E$76,2,FALSE)</f>
        <v>27</v>
      </c>
      <c r="E19" s="15">
        <f>(VLOOKUP(C19,[1]t5_anuario_salida!$A$10:$E$76,3,FALSE))/1000</f>
        <v>337.21683999999999</v>
      </c>
      <c r="F19" s="16">
        <f>VLOOKUP(C19,[1]t5_anuario_salida!$A$10:$E$76,4,FALSE)</f>
        <v>9</v>
      </c>
      <c r="G19" s="16">
        <f>(VLOOKUP(C19,[1]t5_anuario_salida!$A$10:$E$76,5,FALSE))/1000</f>
        <v>158.56620000000001</v>
      </c>
      <c r="H19" s="17">
        <f t="shared" si="0"/>
        <v>1.6659447572718488E-5</v>
      </c>
      <c r="I19" s="17">
        <f t="shared" si="2"/>
        <v>-0.66666666666666663</v>
      </c>
      <c r="J19" s="17">
        <f t="shared" si="1"/>
        <v>2.4033797587182787E-5</v>
      </c>
      <c r="K19" s="17">
        <f t="shared" si="3"/>
        <v>-0.5297797108827661</v>
      </c>
      <c r="L19" s="5"/>
      <c r="Q19" s="49"/>
      <c r="R19" s="49"/>
    </row>
    <row r="20" spans="2:18" ht="12" x14ac:dyDescent="0.2">
      <c r="B20" s="81" t="s">
        <v>11</v>
      </c>
      <c r="C20" s="81"/>
      <c r="D20" s="22">
        <f>SUM(D15:D19)</f>
        <v>29175</v>
      </c>
      <c r="E20" s="22">
        <f>SUM(E15:E19)</f>
        <v>312186.5469999999</v>
      </c>
      <c r="F20" s="22">
        <f>SUM(F15:F19)</f>
        <v>33835</v>
      </c>
      <c r="G20" s="22">
        <f>SUM(G15:G19)</f>
        <v>475819.06877000001</v>
      </c>
      <c r="H20" s="23">
        <f t="shared" si="0"/>
        <v>6.2630267624770003E-2</v>
      </c>
      <c r="I20" s="23">
        <f t="shared" si="2"/>
        <v>0.15972579263067696</v>
      </c>
      <c r="J20" s="23">
        <f t="shared" si="1"/>
        <v>7.2119652151214991E-2</v>
      </c>
      <c r="K20" s="23">
        <f t="shared" si="3"/>
        <v>0.52414981792921445</v>
      </c>
      <c r="L20" s="5"/>
      <c r="Q20" s="49"/>
      <c r="R20" s="49"/>
    </row>
    <row r="21" spans="2:18" ht="12" x14ac:dyDescent="0.2">
      <c r="B21" s="41" t="s">
        <v>38</v>
      </c>
      <c r="C21" s="40" t="s">
        <v>12</v>
      </c>
      <c r="D21" s="15">
        <f>VLOOKUP(C21,[1]t5_anuario_salida!$A$10:$E$76,2,FALSE)</f>
        <v>139</v>
      </c>
      <c r="E21" s="15">
        <f>(VLOOKUP(C21,[1]t5_anuario_salida!$A$10:$E$76,3,FALSE))/1000</f>
        <v>3187.9690000000001</v>
      </c>
      <c r="F21" s="16">
        <f>VLOOKUP(C21,[1]t5_anuario_salida!$A$10:$E$76,4,FALSE)</f>
        <v>338</v>
      </c>
      <c r="G21" s="16">
        <f>(VLOOKUP(C21,[1]t5_anuario_salida!$A$10:$E$76,5,FALSE))/1000</f>
        <v>5386.3388600000008</v>
      </c>
      <c r="H21" s="17">
        <f t="shared" si="0"/>
        <v>6.2565480884209433E-4</v>
      </c>
      <c r="I21" s="17">
        <f t="shared" si="2"/>
        <v>1.4316546762589928</v>
      </c>
      <c r="J21" s="17">
        <f t="shared" si="1"/>
        <v>8.1640461773831304E-4</v>
      </c>
      <c r="K21" s="17">
        <f t="shared" si="3"/>
        <v>0.68958319858191863</v>
      </c>
      <c r="L21" s="5"/>
      <c r="Q21" s="49"/>
      <c r="R21" s="49"/>
    </row>
    <row r="22" spans="2:18" ht="12" x14ac:dyDescent="0.2">
      <c r="B22" s="86" t="s">
        <v>49</v>
      </c>
      <c r="C22" s="121"/>
      <c r="D22" s="22">
        <f>SUM(D21)</f>
        <v>139</v>
      </c>
      <c r="E22" s="22">
        <f t="shared" ref="E22:G22" si="4">SUM(E21)</f>
        <v>3187.9690000000001</v>
      </c>
      <c r="F22" s="22">
        <f t="shared" si="4"/>
        <v>338</v>
      </c>
      <c r="G22" s="22">
        <f t="shared" si="4"/>
        <v>5386.3388600000008</v>
      </c>
      <c r="H22" s="23">
        <f t="shared" si="0"/>
        <v>6.2565480884209433E-4</v>
      </c>
      <c r="I22" s="23">
        <f t="shared" si="2"/>
        <v>1.4316546762589928</v>
      </c>
      <c r="J22" s="23">
        <f t="shared" si="1"/>
        <v>8.1640461773831304E-4</v>
      </c>
      <c r="K22" s="23">
        <f t="shared" si="3"/>
        <v>0.68958319858191863</v>
      </c>
      <c r="L22" s="5"/>
      <c r="Q22" s="49"/>
      <c r="R22" s="49"/>
    </row>
    <row r="23" spans="2:18" ht="12" x14ac:dyDescent="0.2">
      <c r="B23" s="43" t="s">
        <v>14</v>
      </c>
      <c r="C23" s="21" t="s">
        <v>88</v>
      </c>
      <c r="D23" s="15">
        <f>VLOOKUP(C23,[1]t5_anuario_salida!$A$10:$E$76,2,FALSE)</f>
        <v>1</v>
      </c>
      <c r="E23" s="15">
        <f>(VLOOKUP(C23,[1]t5_anuario_salida!$A$10:$E$76,3,FALSE))/1000</f>
        <v>2.5</v>
      </c>
      <c r="F23" s="16">
        <f>VLOOKUP(C23,[1]t5_anuario_salida!$A$10:$E$76,4,FALSE)</f>
        <v>2</v>
      </c>
      <c r="G23" s="16">
        <f>(VLOOKUP(C23,[1]t5_anuario_salida!$A$10:$E$76,5,FALSE))/1000</f>
        <v>50.47</v>
      </c>
      <c r="H23" s="17">
        <f t="shared" si="0"/>
        <v>3.7020994606041084E-6</v>
      </c>
      <c r="I23" s="17">
        <f t="shared" si="2"/>
        <v>1</v>
      </c>
      <c r="J23" s="17">
        <f t="shared" si="1"/>
        <v>7.6497120081399139E-6</v>
      </c>
      <c r="K23" s="17">
        <f t="shared" si="3"/>
        <v>19.187999999999999</v>
      </c>
      <c r="L23" s="5"/>
      <c r="Q23" s="49"/>
      <c r="R23" s="49"/>
    </row>
    <row r="24" spans="2:18" ht="12" x14ac:dyDescent="0.2">
      <c r="B24" s="81" t="s">
        <v>15</v>
      </c>
      <c r="C24" s="81"/>
      <c r="D24" s="22">
        <f>SUM(D23)</f>
        <v>1</v>
      </c>
      <c r="E24" s="22">
        <f t="shared" ref="E24:G24" si="5">SUM(E23)</f>
        <v>2.5</v>
      </c>
      <c r="F24" s="22">
        <f t="shared" si="5"/>
        <v>2</v>
      </c>
      <c r="G24" s="22">
        <f t="shared" si="5"/>
        <v>50.47</v>
      </c>
      <c r="H24" s="23">
        <f t="shared" si="0"/>
        <v>3.7020994606041084E-6</v>
      </c>
      <c r="I24" s="23">
        <f t="shared" si="2"/>
        <v>1</v>
      </c>
      <c r="J24" s="23">
        <f t="shared" si="1"/>
        <v>7.6497120081399139E-6</v>
      </c>
      <c r="K24" s="23">
        <f t="shared" si="3"/>
        <v>19.187999999999999</v>
      </c>
      <c r="L24" s="5"/>
      <c r="Q24" s="49"/>
      <c r="R24" s="49"/>
    </row>
    <row r="25" spans="2:18" ht="12" x14ac:dyDescent="0.2">
      <c r="B25" s="43" t="s">
        <v>39</v>
      </c>
      <c r="C25" s="21" t="s">
        <v>89</v>
      </c>
      <c r="D25" s="15">
        <f>VLOOKUP(C25,[1]t5_anuario_salida!$A$10:$E$76,2,FALSE)</f>
        <v>218506</v>
      </c>
      <c r="E25" s="15">
        <f>(VLOOKUP(C25,[1]t5_anuario_salida!$A$10:$E$76,3,FALSE))/1000</f>
        <v>1284576.4605499997</v>
      </c>
      <c r="F25" s="16">
        <f>VLOOKUP(C25,[1]t5_anuario_salida!$A$10:$E$76,4,FALSE)</f>
        <v>174022</v>
      </c>
      <c r="G25" s="16">
        <f>(VLOOKUP(C25,[1]t5_anuario_salida!$A$10:$E$76,5,FALSE))/1000</f>
        <v>1149863.7125799998</v>
      </c>
      <c r="H25" s="17">
        <f t="shared" si="0"/>
        <v>0.32212337616662412</v>
      </c>
      <c r="I25" s="17">
        <f t="shared" si="2"/>
        <v>-0.20358251032008273</v>
      </c>
      <c r="J25" s="17">
        <f t="shared" si="1"/>
        <v>0.17428425301857672</v>
      </c>
      <c r="K25" s="17">
        <f t="shared" si="3"/>
        <v>-0.10486938855498082</v>
      </c>
      <c r="L25" s="5"/>
      <c r="N25" s="6"/>
      <c r="O25" s="6"/>
      <c r="Q25" s="49"/>
      <c r="R25" s="49"/>
    </row>
    <row r="26" spans="2:18" ht="12" x14ac:dyDescent="0.2">
      <c r="B26" s="81" t="s">
        <v>50</v>
      </c>
      <c r="C26" s="81"/>
      <c r="D26" s="22">
        <f>SUM(D25)</f>
        <v>218506</v>
      </c>
      <c r="E26" s="22">
        <f t="shared" ref="E26:G26" si="6">SUM(E25)</f>
        <v>1284576.4605499997</v>
      </c>
      <c r="F26" s="22">
        <f t="shared" si="6"/>
        <v>174022</v>
      </c>
      <c r="G26" s="22">
        <f t="shared" si="6"/>
        <v>1149863.7125799998</v>
      </c>
      <c r="H26" s="23">
        <f t="shared" si="0"/>
        <v>0.32212337616662412</v>
      </c>
      <c r="I26" s="23">
        <f t="shared" si="2"/>
        <v>-0.20358251032008273</v>
      </c>
      <c r="J26" s="23">
        <f t="shared" si="1"/>
        <v>0.17428425301857672</v>
      </c>
      <c r="K26" s="23">
        <f t="shared" si="3"/>
        <v>-0.10486938855498082</v>
      </c>
      <c r="L26" s="5"/>
      <c r="Q26" s="49"/>
      <c r="R26" s="49"/>
    </row>
    <row r="27" spans="2:18" ht="12" x14ac:dyDescent="0.2">
      <c r="B27" s="44" t="s">
        <v>40</v>
      </c>
      <c r="C27" s="40" t="s">
        <v>17</v>
      </c>
      <c r="D27" s="15">
        <f>VLOOKUP(C27,[1]t5_anuario_salida!$A$10:$E$76,2,FALSE)</f>
        <v>1364</v>
      </c>
      <c r="E27" s="15">
        <f>(VLOOKUP(C27,[1]t5_anuario_salida!$A$10:$E$76,3,FALSE))/1000</f>
        <v>74.27</v>
      </c>
      <c r="F27" s="16">
        <f>VLOOKUP(C27,[1]t5_anuario_salida!$A$10:$E$76,4,FALSE)</f>
        <v>528</v>
      </c>
      <c r="G27" s="16">
        <f>(VLOOKUP(C27,[1]t5_anuario_salida!$A$10:$E$76,5,FALSE))/1000</f>
        <v>22.2</v>
      </c>
      <c r="H27" s="17">
        <f t="shared" si="0"/>
        <v>9.7735425759948465E-4</v>
      </c>
      <c r="I27" s="17">
        <f t="shared" si="2"/>
        <v>-0.61290322580645162</v>
      </c>
      <c r="J27" s="17">
        <f t="shared" si="1"/>
        <v>3.3648426110700628E-6</v>
      </c>
      <c r="K27" s="17">
        <f t="shared" si="3"/>
        <v>-0.70109061532247197</v>
      </c>
      <c r="L27" s="5"/>
      <c r="Q27" s="49"/>
      <c r="R27" s="49"/>
    </row>
    <row r="28" spans="2:18" ht="12" x14ac:dyDescent="0.2">
      <c r="B28" s="108" t="s">
        <v>51</v>
      </c>
      <c r="C28" s="113"/>
      <c r="D28" s="22">
        <f>SUM(D27)</f>
        <v>1364</v>
      </c>
      <c r="E28" s="22">
        <f t="shared" ref="E28:G28" si="7">SUM(E27)</f>
        <v>74.27</v>
      </c>
      <c r="F28" s="22">
        <f t="shared" si="7"/>
        <v>528</v>
      </c>
      <c r="G28" s="22">
        <f t="shared" si="7"/>
        <v>22.2</v>
      </c>
      <c r="H28" s="23">
        <f t="shared" si="0"/>
        <v>9.7735425759948465E-4</v>
      </c>
      <c r="I28" s="23">
        <f t="shared" si="2"/>
        <v>-0.61290322580645162</v>
      </c>
      <c r="J28" s="23">
        <f t="shared" si="1"/>
        <v>3.3648426110700628E-6</v>
      </c>
      <c r="K28" s="23">
        <f t="shared" si="3"/>
        <v>-0.70109061532247197</v>
      </c>
      <c r="L28" s="5"/>
      <c r="Q28" s="49"/>
      <c r="R28" s="49"/>
    </row>
    <row r="29" spans="2:18" ht="12" x14ac:dyDescent="0.2">
      <c r="B29" s="111" t="s">
        <v>41</v>
      </c>
      <c r="C29" s="40" t="s">
        <v>64</v>
      </c>
      <c r="D29" s="15">
        <f>VLOOKUP(C29,[1]t5_anuario_salida!$A$10:$E$76,2,FALSE)</f>
        <v>0</v>
      </c>
      <c r="E29" s="15">
        <f>(VLOOKUP(C29,[1]t5_anuario_salida!$A$10:$E$76,3,FALSE))/1000</f>
        <v>0</v>
      </c>
      <c r="F29" s="16">
        <f>VLOOKUP(C29,[1]t5_anuario_salida!$A$10:$E$76,4,FALSE)</f>
        <v>3</v>
      </c>
      <c r="G29" s="16">
        <f>VLOOKUP(C29,[1]t5_anuario_salida!$A$10:$E$76,5,FALSE)</f>
        <v>0</v>
      </c>
      <c r="H29" s="17">
        <f t="shared" si="0"/>
        <v>5.5531491909061628E-6</v>
      </c>
      <c r="I29" s="17" t="s">
        <v>109</v>
      </c>
      <c r="J29" s="17">
        <f t="shared" si="1"/>
        <v>0</v>
      </c>
      <c r="K29" s="17" t="s">
        <v>109</v>
      </c>
      <c r="L29" s="5"/>
      <c r="Q29" s="49"/>
      <c r="R29" s="49"/>
    </row>
    <row r="30" spans="2:18" ht="12" x14ac:dyDescent="0.2">
      <c r="B30" s="112"/>
      <c r="C30" s="40" t="s">
        <v>90</v>
      </c>
      <c r="D30" s="15">
        <f>VLOOKUP(C30,[1]t5_anuario_salida!$A$10:$E$76,2,FALSE)</f>
        <v>1</v>
      </c>
      <c r="E30" s="15">
        <f>(VLOOKUP(C30,[1]t5_anuario_salida!$A$10:$E$76,3,FALSE))/1000</f>
        <v>24.03632</v>
      </c>
      <c r="F30" s="16">
        <f>VLOOKUP(C30,[1]t5_anuario_salida!$A$10:$E$76,4,FALSE)</f>
        <v>0</v>
      </c>
      <c r="G30" s="16">
        <f>VLOOKUP(C30,[1]t5_anuario_salida!$A$10:$E$76,5,FALSE)</f>
        <v>0</v>
      </c>
      <c r="H30" s="17">
        <f t="shared" si="0"/>
        <v>0</v>
      </c>
      <c r="I30" s="17">
        <f t="shared" si="2"/>
        <v>-1</v>
      </c>
      <c r="J30" s="17">
        <f t="shared" si="1"/>
        <v>0</v>
      </c>
      <c r="K30" s="17">
        <f t="shared" si="3"/>
        <v>-1</v>
      </c>
      <c r="L30" s="5"/>
      <c r="Q30" s="49"/>
      <c r="R30" s="49"/>
    </row>
    <row r="31" spans="2:18" ht="12" x14ac:dyDescent="0.2">
      <c r="B31" s="108" t="s">
        <v>52</v>
      </c>
      <c r="C31" s="113"/>
      <c r="D31" s="22">
        <f>SUM(D29:D30)</f>
        <v>1</v>
      </c>
      <c r="E31" s="22">
        <f t="shared" ref="E31:G31" si="8">SUM(E29:E30)</f>
        <v>24.03632</v>
      </c>
      <c r="F31" s="22">
        <f t="shared" si="8"/>
        <v>3</v>
      </c>
      <c r="G31" s="22">
        <f t="shared" si="8"/>
        <v>0</v>
      </c>
      <c r="H31" s="23">
        <f t="shared" si="0"/>
        <v>5.5531491909061628E-6</v>
      </c>
      <c r="I31" s="23">
        <f t="shared" si="2"/>
        <v>2</v>
      </c>
      <c r="J31" s="23">
        <f t="shared" si="1"/>
        <v>0</v>
      </c>
      <c r="K31" s="23">
        <f t="shared" si="3"/>
        <v>-1</v>
      </c>
      <c r="L31" s="5"/>
      <c r="Q31" s="49"/>
      <c r="R31" s="49"/>
    </row>
    <row r="32" spans="2:18" ht="12" x14ac:dyDescent="0.2">
      <c r="B32" s="95" t="s">
        <v>95</v>
      </c>
      <c r="C32" s="21" t="s">
        <v>18</v>
      </c>
      <c r="D32" s="15">
        <f>VLOOKUP(C32,[1]t5_anuario_salida!$A$10:$E$76,2,FALSE)</f>
        <v>2</v>
      </c>
      <c r="E32" s="15">
        <f>(VLOOKUP(C32,[1]t5_anuario_salida!$A$10:$E$76,3,FALSE))/1000</f>
        <v>23.485019999999999</v>
      </c>
      <c r="F32" s="16">
        <f>VLOOKUP(C32,[1]t5_anuario_salida!$A$10:$E$76,4,FALSE)</f>
        <v>2</v>
      </c>
      <c r="G32" s="16">
        <f>(VLOOKUP(C32,[1]t5_anuario_salida!$A$10:$E$76,5,FALSE))/1000</f>
        <v>0</v>
      </c>
      <c r="H32" s="17">
        <f t="shared" si="0"/>
        <v>3.7020994606041084E-6</v>
      </c>
      <c r="I32" s="17">
        <f t="shared" si="2"/>
        <v>0</v>
      </c>
      <c r="J32" s="47">
        <f t="shared" si="1"/>
        <v>0</v>
      </c>
      <c r="K32" s="17">
        <f t="shared" si="3"/>
        <v>-1</v>
      </c>
      <c r="L32" s="5"/>
      <c r="Q32" s="49"/>
      <c r="R32" s="49"/>
    </row>
    <row r="33" spans="2:18" ht="12" x14ac:dyDescent="0.2">
      <c r="B33" s="97"/>
      <c r="C33" s="21" t="s">
        <v>19</v>
      </c>
      <c r="D33" s="15">
        <f>VLOOKUP(C33,[1]t5_anuario_salida!$A$10:$E$76,2,FALSE)</f>
        <v>18915</v>
      </c>
      <c r="E33" s="15">
        <f>(VLOOKUP(C33,[1]t5_anuario_salida!$A$10:$E$76,3,FALSE))/1000</f>
        <v>113636.27989000002</v>
      </c>
      <c r="F33" s="16">
        <f>VLOOKUP(C33,[1]t5_anuario_salida!$A$10:$E$76,4,FALSE)</f>
        <v>23319</v>
      </c>
      <c r="G33" s="16">
        <f>(VLOOKUP(C33,[1]t5_anuario_salida!$A$10:$E$76,5,FALSE))/1000</f>
        <v>168198.22313999999</v>
      </c>
      <c r="H33" s="17">
        <f t="shared" si="0"/>
        <v>4.3164628660913605E-2</v>
      </c>
      <c r="I33" s="17">
        <f t="shared" si="2"/>
        <v>0.23283108643933387</v>
      </c>
      <c r="J33" s="47">
        <f t="shared" si="1"/>
        <v>2.5493718393141563E-2</v>
      </c>
      <c r="K33" s="17">
        <f t="shared" si="3"/>
        <v>0.48014545445183493</v>
      </c>
      <c r="L33" s="5"/>
      <c r="Q33" s="49"/>
      <c r="R33" s="49"/>
    </row>
    <row r="34" spans="2:18" ht="12" x14ac:dyDescent="0.2">
      <c r="B34" s="81" t="s">
        <v>53</v>
      </c>
      <c r="C34" s="81"/>
      <c r="D34" s="22">
        <f>SUM(D32:D33)</f>
        <v>18917</v>
      </c>
      <c r="E34" s="22">
        <f t="shared" ref="E34:G34" si="9">SUM(E32:E33)</f>
        <v>113659.76491000001</v>
      </c>
      <c r="F34" s="22">
        <f t="shared" si="9"/>
        <v>23321</v>
      </c>
      <c r="G34" s="22">
        <f t="shared" si="9"/>
        <v>168198.22313999999</v>
      </c>
      <c r="H34" s="23">
        <f t="shared" si="0"/>
        <v>4.3168330760374206E-2</v>
      </c>
      <c r="I34" s="23">
        <f t="shared" si="2"/>
        <v>0.23280647037056615</v>
      </c>
      <c r="J34" s="23">
        <f t="shared" si="1"/>
        <v>2.5493718393141563E-2</v>
      </c>
      <c r="K34" s="23">
        <f t="shared" si="3"/>
        <v>0.47983961847172157</v>
      </c>
      <c r="L34" s="5"/>
      <c r="Q34" s="49"/>
      <c r="R34" s="49"/>
    </row>
    <row r="35" spans="2:18" ht="12" x14ac:dyDescent="0.2">
      <c r="B35" s="41" t="s">
        <v>42</v>
      </c>
      <c r="C35" s="38" t="s">
        <v>21</v>
      </c>
      <c r="D35" s="15">
        <f>VLOOKUP(C35,[1]t5_anuario_salida!$A$10:$E$76,2,FALSE)</f>
        <v>0</v>
      </c>
      <c r="E35" s="15">
        <f>VLOOKUP(C35,[1]t5_anuario_salida!$A$10:$E$76,3,FALSE)</f>
        <v>0</v>
      </c>
      <c r="F35" s="16">
        <f>VLOOKUP(C35,[1]t5_anuario_salida!$A$10:$E$76,4,FALSE)</f>
        <v>2</v>
      </c>
      <c r="G35" s="16">
        <f>(VLOOKUP(C35,[1]t5_anuario_salida!$A$10:$E$76,5,FALSE))/1000</f>
        <v>39.054220000000001</v>
      </c>
      <c r="H35" s="17">
        <f t="shared" si="0"/>
        <v>3.7020994606041084E-6</v>
      </c>
      <c r="I35" s="17" t="s">
        <v>109</v>
      </c>
      <c r="J35" s="17">
        <f t="shared" si="1"/>
        <v>5.9194280900047151E-6</v>
      </c>
      <c r="K35" s="17" t="s">
        <v>109</v>
      </c>
      <c r="L35" s="5"/>
      <c r="Q35" s="49"/>
      <c r="R35" s="49"/>
    </row>
    <row r="36" spans="2:18" ht="12" x14ac:dyDescent="0.2">
      <c r="B36" s="86" t="s">
        <v>54</v>
      </c>
      <c r="C36" s="121"/>
      <c r="D36" s="22">
        <f>SUM(D35)</f>
        <v>0</v>
      </c>
      <c r="E36" s="22">
        <f t="shared" ref="E36:G36" si="10">SUM(E35)</f>
        <v>0</v>
      </c>
      <c r="F36" s="22">
        <f t="shared" si="10"/>
        <v>2</v>
      </c>
      <c r="G36" s="22">
        <f t="shared" si="10"/>
        <v>39.054220000000001</v>
      </c>
      <c r="H36" s="23">
        <f t="shared" si="0"/>
        <v>3.7020994606041084E-6</v>
      </c>
      <c r="I36" s="23" t="s">
        <v>109</v>
      </c>
      <c r="J36" s="23">
        <f t="shared" si="1"/>
        <v>5.9194280900047151E-6</v>
      </c>
      <c r="K36" s="23" t="s">
        <v>109</v>
      </c>
      <c r="L36" s="5"/>
      <c r="Q36" s="49"/>
      <c r="R36" s="49"/>
    </row>
    <row r="37" spans="2:18" ht="12" x14ac:dyDescent="0.2">
      <c r="B37" s="82" t="s">
        <v>44</v>
      </c>
      <c r="C37" s="39" t="s">
        <v>22</v>
      </c>
      <c r="D37" s="15">
        <f>VLOOKUP(C37,[1]t5_anuario_salida!$A$10:$E$76,2,FALSE)</f>
        <v>20404</v>
      </c>
      <c r="E37" s="15">
        <f>(VLOOKUP(C37,[1]t5_anuario_salida!$A$10:$E$76,3,FALSE))/1000</f>
        <v>277186.25854000001</v>
      </c>
      <c r="F37" s="16">
        <f>VLOOKUP(C37,[1]t5_anuario_salida!$A$10:$E$76,4,FALSE)</f>
        <v>20719</v>
      </c>
      <c r="G37" s="16">
        <f>(VLOOKUP(C37,[1]t5_anuario_salida!$A$10:$E$76,5,FALSE))/1000</f>
        <v>271530.72716999997</v>
      </c>
      <c r="H37" s="17">
        <f t="shared" si="0"/>
        <v>3.835189936212826E-2</v>
      </c>
      <c r="I37" s="17">
        <f t="shared" si="2"/>
        <v>1.5438149382474025E-2</v>
      </c>
      <c r="J37" s="17">
        <f t="shared" si="1"/>
        <v>4.115577301785836E-2</v>
      </c>
      <c r="K37" s="17">
        <f t="shared" si="3"/>
        <v>-2.0403361262527758E-2</v>
      </c>
      <c r="L37" s="5"/>
      <c r="Q37" s="49"/>
      <c r="R37" s="49"/>
    </row>
    <row r="38" spans="2:18" ht="12" x14ac:dyDescent="0.2">
      <c r="B38" s="89"/>
      <c r="C38" s="21" t="s">
        <v>24</v>
      </c>
      <c r="D38" s="15">
        <f>VLOOKUP(C38,[1]t5_anuario_salida!$A$10:$E$76,2,FALSE)</f>
        <v>1</v>
      </c>
      <c r="E38" s="15">
        <f>(VLOOKUP(C38,[1]t5_anuario_salida!$A$10:$E$76,3,FALSE))/1000</f>
        <v>0</v>
      </c>
      <c r="F38" s="16">
        <f>VLOOKUP(C38,[1]t5_anuario_salida!$A$10:$E$76,4,FALSE)</f>
        <v>107</v>
      </c>
      <c r="G38" s="16">
        <f>(VLOOKUP(C38,[1]t5_anuario_salida!$A$10:$E$76,5,FALSE))/1000</f>
        <v>111.03</v>
      </c>
      <c r="H38" s="17">
        <f t="shared" si="0"/>
        <v>1.9806232114231981E-4</v>
      </c>
      <c r="I38" s="17">
        <f t="shared" si="2"/>
        <v>106</v>
      </c>
      <c r="J38" s="17">
        <f t="shared" si="1"/>
        <v>1.682876013995987E-5</v>
      </c>
      <c r="K38" s="17" t="s">
        <v>109</v>
      </c>
      <c r="L38" s="5"/>
      <c r="Q38" s="49"/>
      <c r="R38" s="49"/>
    </row>
    <row r="39" spans="2:18" ht="14.25" x14ac:dyDescent="0.2">
      <c r="B39" s="89"/>
      <c r="C39" s="21" t="s">
        <v>69</v>
      </c>
      <c r="D39" s="15">
        <f>VLOOKUP(C39,[1]t5_anuario_salida!$A$10:$E$76,2,FALSE)</f>
        <v>2</v>
      </c>
      <c r="E39" s="15">
        <f>(VLOOKUP(C39,[1]t5_anuario_salida!$A$10:$E$76,3,FALSE))/1000</f>
        <v>25.35</v>
      </c>
      <c r="F39" s="16">
        <f>VLOOKUP(C39,[1]t5_anuario_salida!$A$10:$E$76,4,FALSE)</f>
        <v>1</v>
      </c>
      <c r="G39" s="16">
        <f>(VLOOKUP(C39,[1]t5_anuario_salida!$A$10:$E$76,5,FALSE))/1000</f>
        <v>0</v>
      </c>
      <c r="H39" s="17">
        <f t="shared" si="0"/>
        <v>1.8510497303020542E-6</v>
      </c>
      <c r="I39" s="17">
        <f t="shared" si="2"/>
        <v>-0.5</v>
      </c>
      <c r="J39" s="17">
        <f t="shared" si="1"/>
        <v>0</v>
      </c>
      <c r="K39" s="17">
        <f t="shared" si="3"/>
        <v>-1</v>
      </c>
      <c r="L39" s="5"/>
      <c r="Q39" s="49"/>
      <c r="R39" s="49"/>
    </row>
    <row r="40" spans="2:18" ht="12" x14ac:dyDescent="0.2">
      <c r="B40" s="83"/>
      <c r="C40" s="21" t="s">
        <v>25</v>
      </c>
      <c r="D40" s="15">
        <v>0</v>
      </c>
      <c r="E40" s="15">
        <v>0</v>
      </c>
      <c r="F40" s="16">
        <v>1</v>
      </c>
      <c r="G40" s="16">
        <v>0</v>
      </c>
      <c r="H40" s="17">
        <f t="shared" ref="H40" si="11">F40/$F$52</f>
        <v>1.8510497303020542E-6</v>
      </c>
      <c r="I40" s="17" t="s">
        <v>109</v>
      </c>
      <c r="J40" s="17">
        <f t="shared" ref="J40" si="12">G40/$G$52</f>
        <v>0</v>
      </c>
      <c r="K40" s="17" t="s">
        <v>109</v>
      </c>
      <c r="L40" s="5"/>
      <c r="Q40" s="49"/>
      <c r="R40" s="49"/>
    </row>
    <row r="41" spans="2:18" ht="12" x14ac:dyDescent="0.2">
      <c r="B41" s="81" t="s">
        <v>55</v>
      </c>
      <c r="C41" s="81"/>
      <c r="D41" s="22">
        <f>SUM(D37:D39)</f>
        <v>20407</v>
      </c>
      <c r="E41" s="22">
        <f t="shared" ref="E41:G41" si="13">SUM(E37:E39)</f>
        <v>277211.60853999999</v>
      </c>
      <c r="F41" s="22">
        <f>SUM(F37:F40)</f>
        <v>20828</v>
      </c>
      <c r="G41" s="22">
        <f t="shared" si="13"/>
        <v>271641.75717</v>
      </c>
      <c r="H41" s="23">
        <f t="shared" ref="H41:H52" si="14">F41/$F$52</f>
        <v>3.8553663782731187E-2</v>
      </c>
      <c r="I41" s="23">
        <f t="shared" si="2"/>
        <v>2.063017592002744E-2</v>
      </c>
      <c r="J41" s="23">
        <f t="shared" ref="J41:J52" si="15">G41/$G$52</f>
        <v>4.1172601777998329E-2</v>
      </c>
      <c r="K41" s="23">
        <f t="shared" si="3"/>
        <v>-2.0092417483289819E-2</v>
      </c>
      <c r="L41" s="5"/>
      <c r="Q41" s="49"/>
      <c r="R41" s="49"/>
    </row>
    <row r="42" spans="2:18" ht="12" x14ac:dyDescent="0.2">
      <c r="B42" s="95" t="s">
        <v>84</v>
      </c>
      <c r="C42" s="40" t="s">
        <v>26</v>
      </c>
      <c r="D42" s="15">
        <v>0</v>
      </c>
      <c r="E42" s="15">
        <v>0</v>
      </c>
      <c r="F42" s="16">
        <v>119</v>
      </c>
      <c r="G42" s="16">
        <v>150.00899999999999</v>
      </c>
      <c r="H42" s="17">
        <f t="shared" si="14"/>
        <v>2.2027491790594446E-4</v>
      </c>
      <c r="I42" s="17" t="s">
        <v>109</v>
      </c>
      <c r="J42" s="17">
        <f t="shared" si="15"/>
        <v>2.2736787173153562E-5</v>
      </c>
      <c r="K42" s="17" t="s">
        <v>109</v>
      </c>
      <c r="L42" s="5"/>
      <c r="Q42" s="49"/>
      <c r="R42" s="49"/>
    </row>
    <row r="43" spans="2:18" ht="12" x14ac:dyDescent="0.2">
      <c r="B43" s="107"/>
      <c r="C43" s="21" t="s">
        <v>91</v>
      </c>
      <c r="D43" s="15">
        <f>VLOOKUP(C43,[1]t5_anuario_salida!$A$10:$E$76,2,FALSE)</f>
        <v>684</v>
      </c>
      <c r="E43" s="15">
        <f>(VLOOKUP(C43,[1]t5_anuario_salida!$A$10:$E$76,3,FALSE))/1000</f>
        <v>3001.58691</v>
      </c>
      <c r="F43" s="16">
        <f>VLOOKUP(C43,[1]t5_anuario_salida!$A$10:$E$76,4,FALSE)</f>
        <v>375</v>
      </c>
      <c r="G43" s="16">
        <f>(VLOOKUP(C43,[1]t5_anuario_salida!$A$10:$E$76,5,FALSE))/1000</f>
        <v>1214.7764999999999</v>
      </c>
      <c r="H43" s="17">
        <f t="shared" si="14"/>
        <v>6.9414364886327034E-4</v>
      </c>
      <c r="I43" s="17">
        <f t="shared" si="2"/>
        <v>-0.4517543859649123</v>
      </c>
      <c r="J43" s="17">
        <f t="shared" si="15"/>
        <v>1.8412305090660146E-4</v>
      </c>
      <c r="K43" s="17">
        <f t="shared" si="3"/>
        <v>-0.59528858019973174</v>
      </c>
      <c r="L43" s="5"/>
      <c r="Q43" s="49"/>
      <c r="R43" s="49"/>
    </row>
    <row r="44" spans="2:18" ht="12" x14ac:dyDescent="0.2">
      <c r="B44" s="107"/>
      <c r="C44" s="21" t="s">
        <v>27</v>
      </c>
      <c r="D44" s="15">
        <f>VLOOKUP(C44,[1]t5_anuario_salida!$A$10:$E$76,2,FALSE)</f>
        <v>6526</v>
      </c>
      <c r="E44" s="15">
        <f>(VLOOKUP(C44,[1]t5_anuario_salida!$A$10:$E$76,3,FALSE))/1000</f>
        <v>35233.547720000002</v>
      </c>
      <c r="F44" s="16">
        <f>VLOOKUP(C44,[1]t5_anuario_salida!$A$10:$E$76,4,FALSE)</f>
        <v>5148</v>
      </c>
      <c r="G44" s="16">
        <f>(VLOOKUP(C44,[1]t5_anuario_salida!$A$10:$E$76,5,FALSE))/1000</f>
        <v>24745.159780000005</v>
      </c>
      <c r="H44" s="17">
        <f t="shared" si="14"/>
        <v>9.5292040115949762E-3</v>
      </c>
      <c r="I44" s="17">
        <f t="shared" si="2"/>
        <v>-0.21115537848605578</v>
      </c>
      <c r="J44" s="17">
        <f t="shared" si="15"/>
        <v>3.7506111732198704E-3</v>
      </c>
      <c r="K44" s="17">
        <f t="shared" si="3"/>
        <v>-0.2976818577382816</v>
      </c>
      <c r="L44" s="5"/>
      <c r="Q44" s="49"/>
      <c r="R44" s="49"/>
    </row>
    <row r="45" spans="2:18" ht="12" x14ac:dyDescent="0.2">
      <c r="B45" s="106"/>
      <c r="C45" s="21" t="s">
        <v>108</v>
      </c>
      <c r="D45" s="15">
        <v>1</v>
      </c>
      <c r="E45" s="15">
        <v>0</v>
      </c>
      <c r="F45" s="16">
        <v>0</v>
      </c>
      <c r="G45" s="16">
        <v>0</v>
      </c>
      <c r="H45" s="17">
        <f t="shared" si="14"/>
        <v>0</v>
      </c>
      <c r="I45" s="17">
        <f t="shared" ref="I45" si="16">(F45-D45)/D45</f>
        <v>-1</v>
      </c>
      <c r="J45" s="17">
        <f t="shared" si="15"/>
        <v>0</v>
      </c>
      <c r="K45" s="17" t="s">
        <v>109</v>
      </c>
      <c r="L45" s="5"/>
      <c r="Q45" s="49"/>
      <c r="R45" s="49"/>
    </row>
    <row r="46" spans="2:18" ht="12" x14ac:dyDescent="0.2">
      <c r="B46" s="81" t="s">
        <v>86</v>
      </c>
      <c r="C46" s="81"/>
      <c r="D46" s="22">
        <f>SUM(D43:D45)</f>
        <v>7211</v>
      </c>
      <c r="E46" s="22">
        <f t="shared" ref="E46" si="17">SUM(E43:E44)</f>
        <v>38235.13463</v>
      </c>
      <c r="F46" s="22">
        <f>SUM(F42:F44)</f>
        <v>5642</v>
      </c>
      <c r="G46" s="22">
        <f>SUM(G42:G44)</f>
        <v>26109.945280000007</v>
      </c>
      <c r="H46" s="23">
        <f t="shared" si="14"/>
        <v>1.044362257836419E-2</v>
      </c>
      <c r="I46" s="23">
        <f t="shared" si="2"/>
        <v>-0.21758424629038969</v>
      </c>
      <c r="J46" s="23">
        <f t="shared" si="15"/>
        <v>3.9574710112996259E-3</v>
      </c>
      <c r="K46" s="23">
        <f t="shared" si="3"/>
        <v>-0.3171216596288991</v>
      </c>
      <c r="L46" s="5"/>
      <c r="Q46" s="49"/>
      <c r="R46" s="49"/>
    </row>
    <row r="47" spans="2:18" ht="12" customHeight="1" x14ac:dyDescent="0.2">
      <c r="B47" s="95" t="s">
        <v>45</v>
      </c>
      <c r="C47" s="21" t="s">
        <v>28</v>
      </c>
      <c r="D47" s="15">
        <v>164</v>
      </c>
      <c r="E47" s="15">
        <v>993.77</v>
      </c>
      <c r="F47" s="16">
        <v>123</v>
      </c>
      <c r="G47" s="16">
        <v>25.47</v>
      </c>
      <c r="H47" s="17">
        <f t="shared" si="14"/>
        <v>2.2767911682715269E-4</v>
      </c>
      <c r="I47" s="17">
        <f t="shared" si="2"/>
        <v>-0.25</v>
      </c>
      <c r="J47" s="17">
        <f t="shared" si="15"/>
        <v>3.8604748335114641E-6</v>
      </c>
      <c r="K47" s="17">
        <f t="shared" si="3"/>
        <v>-0.97437032713807015</v>
      </c>
      <c r="L47" s="5"/>
      <c r="Q47" s="49"/>
      <c r="R47" s="49"/>
    </row>
    <row r="48" spans="2:18" ht="12" x14ac:dyDescent="0.2">
      <c r="B48" s="107"/>
      <c r="C48" s="21" t="s">
        <v>29</v>
      </c>
      <c r="D48" s="15">
        <v>56632</v>
      </c>
      <c r="E48" s="15">
        <v>839919.598</v>
      </c>
      <c r="F48" s="16">
        <v>53755</v>
      </c>
      <c r="G48" s="16">
        <v>818762.73300000001</v>
      </c>
      <c r="H48" s="17">
        <f t="shared" si="14"/>
        <v>9.9503178252386928E-2</v>
      </c>
      <c r="I48" s="17">
        <f t="shared" si="2"/>
        <v>-5.0801666902104817E-2</v>
      </c>
      <c r="J48" s="17">
        <f t="shared" si="15"/>
        <v>0.1240994474033595</v>
      </c>
      <c r="K48" s="17">
        <f t="shared" si="3"/>
        <v>-2.5189155069578445E-2</v>
      </c>
      <c r="L48" s="5"/>
      <c r="N48" s="6"/>
      <c r="O48" s="6"/>
      <c r="Q48" s="49"/>
      <c r="R48" s="49"/>
    </row>
    <row r="49" spans="2:18" ht="12" x14ac:dyDescent="0.2">
      <c r="B49" s="107"/>
      <c r="C49" s="21" t="s">
        <v>30</v>
      </c>
      <c r="D49" s="15">
        <v>40857</v>
      </c>
      <c r="E49" s="15">
        <v>962043.73499999999</v>
      </c>
      <c r="F49" s="16">
        <v>38219</v>
      </c>
      <c r="G49" s="16">
        <v>846470.83100000001</v>
      </c>
      <c r="H49" s="17">
        <f t="shared" si="14"/>
        <v>7.0745269642414219E-2</v>
      </c>
      <c r="I49" s="17">
        <f t="shared" si="2"/>
        <v>-6.4566659323983644E-2</v>
      </c>
      <c r="J49" s="17">
        <f t="shared" si="15"/>
        <v>0.12829914960255343</v>
      </c>
      <c r="K49" s="17">
        <f t="shared" si="3"/>
        <v>-0.12013269230426409</v>
      </c>
      <c r="L49" s="5"/>
      <c r="N49" s="6"/>
      <c r="O49" s="6"/>
      <c r="Q49" s="49"/>
      <c r="R49" s="49"/>
    </row>
    <row r="50" spans="2:18" ht="12" x14ac:dyDescent="0.2">
      <c r="B50" s="107"/>
      <c r="C50" s="21" t="s">
        <v>94</v>
      </c>
      <c r="D50" s="15">
        <v>0</v>
      </c>
      <c r="E50" s="15">
        <v>0</v>
      </c>
      <c r="F50" s="16">
        <v>13</v>
      </c>
      <c r="G50" s="16">
        <v>0</v>
      </c>
      <c r="H50" s="17">
        <f t="shared" si="14"/>
        <v>2.4063646493926704E-5</v>
      </c>
      <c r="I50" s="17" t="s">
        <v>109</v>
      </c>
      <c r="J50" s="17">
        <f t="shared" si="15"/>
        <v>0</v>
      </c>
      <c r="K50" s="17" t="s">
        <v>109</v>
      </c>
      <c r="L50" s="5"/>
      <c r="Q50" s="49"/>
      <c r="R50" s="49"/>
    </row>
    <row r="51" spans="2:18" ht="12" x14ac:dyDescent="0.2">
      <c r="B51" s="81" t="s">
        <v>56</v>
      </c>
      <c r="C51" s="81"/>
      <c r="D51" s="22">
        <f>SUM(D47:D50)</f>
        <v>97653</v>
      </c>
      <c r="E51" s="22">
        <f>SUM(E47:E50)</f>
        <v>1802957.1030000001</v>
      </c>
      <c r="F51" s="22">
        <f>SUM(F47:F50)</f>
        <v>92110</v>
      </c>
      <c r="G51" s="22">
        <f>SUM(G47:G50)</f>
        <v>1665259.034</v>
      </c>
      <c r="H51" s="23">
        <f t="shared" si="14"/>
        <v>0.17050019065812222</v>
      </c>
      <c r="I51" s="23">
        <f t="shared" si="2"/>
        <v>-5.6762209046317062E-2</v>
      </c>
      <c r="J51" s="23">
        <f t="shared" si="15"/>
        <v>0.25240245748074641</v>
      </c>
      <c r="K51" s="23">
        <f t="shared" si="3"/>
        <v>-7.6373458231967783E-2</v>
      </c>
      <c r="L51" s="5"/>
      <c r="Q51" s="49"/>
      <c r="R51" s="49"/>
    </row>
    <row r="52" spans="2:18" ht="12" x14ac:dyDescent="0.2">
      <c r="B52" s="94" t="s">
        <v>62</v>
      </c>
      <c r="C52" s="94"/>
      <c r="D52" s="19">
        <f>D51+D46+D41+D36+D34+D31+D28+D26+D24+D22+D20+D14+D11</f>
        <v>563972</v>
      </c>
      <c r="E52" s="19">
        <f>E51+E46+E41+E36+E34+E31+E28+E26+E24+E22+E20+E14+E11</f>
        <v>6387651.5241299998</v>
      </c>
      <c r="F52" s="19">
        <f>F51+F46+F41+F36+F34+F31+F28+F26+F24+F22+F20+F14+F11</f>
        <v>540234</v>
      </c>
      <c r="G52" s="19">
        <f>G51+G46+G41+G36+G34+G31+G28+G26+G24+G22+G20+G14+G11</f>
        <v>6597633.9954100009</v>
      </c>
      <c r="H52" s="20">
        <f t="shared" si="14"/>
        <v>1</v>
      </c>
      <c r="I52" s="20">
        <f t="shared" si="2"/>
        <v>-4.2090742093579117E-2</v>
      </c>
      <c r="J52" s="20">
        <f t="shared" si="15"/>
        <v>1</v>
      </c>
      <c r="K52" s="20">
        <f t="shared" si="3"/>
        <v>3.287318828943174E-2</v>
      </c>
      <c r="L52" s="5"/>
      <c r="N52" s="6"/>
      <c r="O52" s="6"/>
      <c r="Q52" s="49"/>
      <c r="R52" s="49"/>
    </row>
    <row r="53" spans="2:18" x14ac:dyDescent="0.2">
      <c r="B53" s="71" t="s">
        <v>85</v>
      </c>
      <c r="C53" s="71"/>
      <c r="D53" s="71"/>
      <c r="E53" s="71"/>
      <c r="F53" s="71"/>
      <c r="G53" s="71"/>
      <c r="H53" s="71"/>
      <c r="I53" s="71"/>
      <c r="J53" s="71"/>
      <c r="K53" s="71"/>
      <c r="L53" s="5"/>
    </row>
    <row r="54" spans="2:18" x14ac:dyDescent="0.2">
      <c r="B54" s="66" t="s">
        <v>116</v>
      </c>
      <c r="C54" s="66"/>
      <c r="D54" s="66"/>
      <c r="E54" s="66"/>
      <c r="F54" s="66"/>
      <c r="G54" s="66"/>
      <c r="H54" s="66"/>
      <c r="I54" s="66"/>
      <c r="J54" s="66"/>
      <c r="K54" s="66"/>
      <c r="L54" s="5"/>
    </row>
    <row r="55" spans="2:18" x14ac:dyDescent="0.2">
      <c r="B55" s="101" t="s">
        <v>81</v>
      </c>
      <c r="C55" s="101"/>
      <c r="D55" s="101"/>
      <c r="E55" s="101"/>
      <c r="F55" s="101"/>
      <c r="G55" s="101"/>
      <c r="H55" s="101"/>
      <c r="I55" s="101"/>
      <c r="J55" s="101"/>
      <c r="K55" s="101"/>
      <c r="L55" s="5"/>
    </row>
    <row r="56" spans="2:18" x14ac:dyDescent="0.2">
      <c r="B56" s="66" t="s">
        <v>122</v>
      </c>
      <c r="C56" s="66"/>
      <c r="D56" s="66"/>
      <c r="E56" s="66"/>
      <c r="F56" s="66"/>
      <c r="G56" s="66"/>
      <c r="H56" s="66"/>
      <c r="I56" s="66"/>
      <c r="J56" s="66"/>
      <c r="K56" s="66"/>
      <c r="L56" s="5"/>
    </row>
    <row r="57" spans="2:18" x14ac:dyDescent="0.2">
      <c r="L57" s="5"/>
    </row>
    <row r="58" spans="2:18" x14ac:dyDescent="0.2">
      <c r="L58" s="5"/>
    </row>
    <row r="59" spans="2:18" x14ac:dyDescent="0.2">
      <c r="L59" s="5"/>
    </row>
    <row r="60" spans="2:18" x14ac:dyDescent="0.2">
      <c r="L60" s="5"/>
    </row>
    <row r="61" spans="2:18" x14ac:dyDescent="0.2">
      <c r="L61" s="5"/>
    </row>
    <row r="62" spans="2:18" x14ac:dyDescent="0.2">
      <c r="L62" s="5"/>
    </row>
    <row r="63" spans="2:18" x14ac:dyDescent="0.2">
      <c r="L63" s="5"/>
    </row>
    <row r="64" spans="2:18" x14ac:dyDescent="0.2">
      <c r="L64" s="5"/>
    </row>
    <row r="65" spans="12:12" x14ac:dyDescent="0.2">
      <c r="L65" s="5"/>
    </row>
    <row r="66" spans="12:12" x14ac:dyDescent="0.2">
      <c r="L66" s="5"/>
    </row>
    <row r="67" spans="12:12" x14ac:dyDescent="0.2">
      <c r="L67" s="5"/>
    </row>
    <row r="68" spans="12:12" x14ac:dyDescent="0.2">
      <c r="L68" s="5"/>
    </row>
    <row r="69" spans="12:12" x14ac:dyDescent="0.2">
      <c r="L69" s="5"/>
    </row>
    <row r="70" spans="12:12" x14ac:dyDescent="0.2">
      <c r="L70" s="5"/>
    </row>
    <row r="71" spans="12:12" x14ac:dyDescent="0.2">
      <c r="L71" s="5"/>
    </row>
    <row r="72" spans="12:12" x14ac:dyDescent="0.2">
      <c r="L72" s="5"/>
    </row>
    <row r="73" spans="12:12" x14ac:dyDescent="0.2">
      <c r="L73" s="5"/>
    </row>
    <row r="74" spans="12:12" x14ac:dyDescent="0.2">
      <c r="L74" s="5"/>
    </row>
    <row r="75" spans="12:12" x14ac:dyDescent="0.2">
      <c r="L75" s="5"/>
    </row>
    <row r="76" spans="12:12" x14ac:dyDescent="0.2">
      <c r="L76" s="5"/>
    </row>
    <row r="77" spans="12:12" x14ac:dyDescent="0.2">
      <c r="L77" s="5"/>
    </row>
    <row r="78" spans="12:12" x14ac:dyDescent="0.2">
      <c r="L78" s="5"/>
    </row>
    <row r="79" spans="12:12" x14ac:dyDescent="0.2">
      <c r="L79" s="5"/>
    </row>
    <row r="80" spans="12:12" x14ac:dyDescent="0.2">
      <c r="L80" s="5"/>
    </row>
    <row r="81" spans="12:12" x14ac:dyDescent="0.2">
      <c r="L81" s="5"/>
    </row>
    <row r="82" spans="12:12" x14ac:dyDescent="0.2">
      <c r="L82" s="5"/>
    </row>
    <row r="83" spans="12:12" x14ac:dyDescent="0.2">
      <c r="L83" s="5"/>
    </row>
    <row r="84" spans="12:12" x14ac:dyDescent="0.2">
      <c r="L84" s="5"/>
    </row>
    <row r="85" spans="12:12" x14ac:dyDescent="0.2">
      <c r="L85" s="5"/>
    </row>
    <row r="86" spans="12:12" x14ac:dyDescent="0.2">
      <c r="L86" s="5"/>
    </row>
    <row r="87" spans="12:12" x14ac:dyDescent="0.2">
      <c r="L87" s="5"/>
    </row>
    <row r="88" spans="12:12" x14ac:dyDescent="0.2">
      <c r="L88" s="5"/>
    </row>
    <row r="89" spans="12:12" x14ac:dyDescent="0.2">
      <c r="L89" s="5"/>
    </row>
    <row r="90" spans="12:12" x14ac:dyDescent="0.2">
      <c r="L90" s="5"/>
    </row>
    <row r="91" spans="12:12" x14ac:dyDescent="0.2">
      <c r="L91" s="5"/>
    </row>
    <row r="92" spans="12:12" x14ac:dyDescent="0.2">
      <c r="L92" s="5"/>
    </row>
    <row r="93" spans="12:12" x14ac:dyDescent="0.2">
      <c r="L93" s="5"/>
    </row>
    <row r="94" spans="12:12" x14ac:dyDescent="0.2">
      <c r="L94" s="5"/>
    </row>
    <row r="95" spans="12:12" x14ac:dyDescent="0.2">
      <c r="L95" s="5"/>
    </row>
    <row r="96" spans="12:12" x14ac:dyDescent="0.2">
      <c r="L96" s="5"/>
    </row>
    <row r="97" spans="12:12" x14ac:dyDescent="0.2">
      <c r="L97" s="5"/>
    </row>
    <row r="98" spans="12:12" x14ac:dyDescent="0.2">
      <c r="L98" s="5"/>
    </row>
    <row r="99" spans="12:12" x14ac:dyDescent="0.2">
      <c r="L99" s="5"/>
    </row>
    <row r="100" spans="12:12" x14ac:dyDescent="0.2">
      <c r="L100" s="5"/>
    </row>
    <row r="101" spans="12:12" x14ac:dyDescent="0.2">
      <c r="L101" s="5"/>
    </row>
    <row r="102" spans="12:12" x14ac:dyDescent="0.2">
      <c r="L102" s="5"/>
    </row>
    <row r="103" spans="12:12" x14ac:dyDescent="0.2">
      <c r="L103" s="5"/>
    </row>
    <row r="104" spans="12:12" x14ac:dyDescent="0.2">
      <c r="L104" s="5"/>
    </row>
    <row r="105" spans="12:12" x14ac:dyDescent="0.2">
      <c r="L105" s="5"/>
    </row>
    <row r="106" spans="12:12" x14ac:dyDescent="0.2">
      <c r="L106" s="5"/>
    </row>
    <row r="107" spans="12:12" x14ac:dyDescent="0.2">
      <c r="L107" s="5"/>
    </row>
    <row r="108" spans="12:12" x14ac:dyDescent="0.2">
      <c r="L108" s="5"/>
    </row>
    <row r="109" spans="12:12" x14ac:dyDescent="0.2">
      <c r="L109" s="5"/>
    </row>
    <row r="110" spans="12:12" x14ac:dyDescent="0.2">
      <c r="L110" s="5"/>
    </row>
    <row r="111" spans="12:12" x14ac:dyDescent="0.2">
      <c r="L111" s="5"/>
    </row>
    <row r="112" spans="12:12" x14ac:dyDescent="0.2">
      <c r="L112" s="5"/>
    </row>
    <row r="113" spans="12:12" x14ac:dyDescent="0.2">
      <c r="L113" s="5"/>
    </row>
    <row r="114" spans="12:12" x14ac:dyDescent="0.2">
      <c r="L114" s="5"/>
    </row>
    <row r="115" spans="12:12" x14ac:dyDescent="0.2">
      <c r="L115" s="5"/>
    </row>
    <row r="116" spans="12:12" x14ac:dyDescent="0.2">
      <c r="L116" s="5"/>
    </row>
    <row r="117" spans="12:12" x14ac:dyDescent="0.2">
      <c r="L117" s="5"/>
    </row>
    <row r="118" spans="12:12" x14ac:dyDescent="0.2">
      <c r="L118" s="5"/>
    </row>
    <row r="119" spans="12:12" x14ac:dyDescent="0.2">
      <c r="L119" s="5"/>
    </row>
    <row r="120" spans="12:12" x14ac:dyDescent="0.2">
      <c r="L120" s="5"/>
    </row>
    <row r="121" spans="12:12" x14ac:dyDescent="0.2">
      <c r="L121" s="5"/>
    </row>
    <row r="122" spans="12:12" x14ac:dyDescent="0.2">
      <c r="L122" s="5"/>
    </row>
    <row r="123" spans="12:12" x14ac:dyDescent="0.2">
      <c r="L123" s="5"/>
    </row>
    <row r="124" spans="12:12" x14ac:dyDescent="0.2">
      <c r="L124" s="5"/>
    </row>
    <row r="125" spans="12:12" x14ac:dyDescent="0.2">
      <c r="L125" s="5"/>
    </row>
    <row r="126" spans="12:12" x14ac:dyDescent="0.2">
      <c r="L126" s="5"/>
    </row>
    <row r="127" spans="12:12" x14ac:dyDescent="0.2">
      <c r="L127" s="5"/>
    </row>
    <row r="128" spans="12:12" x14ac:dyDescent="0.2">
      <c r="L128" s="5"/>
    </row>
    <row r="129" spans="12:12" x14ac:dyDescent="0.2">
      <c r="L129" s="5"/>
    </row>
    <row r="130" spans="12:12" x14ac:dyDescent="0.2">
      <c r="L130" s="5"/>
    </row>
    <row r="131" spans="12:12" x14ac:dyDescent="0.2">
      <c r="L131" s="5"/>
    </row>
    <row r="132" spans="12:12" x14ac:dyDescent="0.2">
      <c r="L132" s="5"/>
    </row>
    <row r="133" spans="12:12" x14ac:dyDescent="0.2">
      <c r="L133" s="5"/>
    </row>
    <row r="134" spans="12:12" x14ac:dyDescent="0.2">
      <c r="L134" s="5"/>
    </row>
    <row r="135" spans="12:12" x14ac:dyDescent="0.2">
      <c r="L135" s="5"/>
    </row>
    <row r="136" spans="12:12" x14ac:dyDescent="0.2">
      <c r="L136" s="5"/>
    </row>
    <row r="137" spans="12:12" x14ac:dyDescent="0.2">
      <c r="L137" s="5"/>
    </row>
    <row r="138" spans="12:12" x14ac:dyDescent="0.2">
      <c r="L138" s="5"/>
    </row>
    <row r="139" spans="12:12" x14ac:dyDescent="0.2">
      <c r="L139" s="5"/>
    </row>
    <row r="140" spans="12:12" x14ac:dyDescent="0.2">
      <c r="L140" s="5"/>
    </row>
    <row r="141" spans="12:12" x14ac:dyDescent="0.2">
      <c r="L141" s="5"/>
    </row>
    <row r="142" spans="12:12" x14ac:dyDescent="0.2">
      <c r="L142" s="5"/>
    </row>
    <row r="143" spans="12:12" x14ac:dyDescent="0.2">
      <c r="L143" s="5"/>
    </row>
    <row r="144" spans="12:12" x14ac:dyDescent="0.2">
      <c r="L144" s="5"/>
    </row>
    <row r="145" spans="12:12" x14ac:dyDescent="0.2">
      <c r="L145" s="5"/>
    </row>
    <row r="146" spans="12:12" x14ac:dyDescent="0.2">
      <c r="L146" s="5"/>
    </row>
    <row r="147" spans="12:12" x14ac:dyDescent="0.2">
      <c r="L147" s="5"/>
    </row>
    <row r="148" spans="12:12" x14ac:dyDescent="0.2">
      <c r="L148" s="5"/>
    </row>
    <row r="149" spans="12:12" x14ac:dyDescent="0.2">
      <c r="L149" s="5"/>
    </row>
    <row r="150" spans="12:12" x14ac:dyDescent="0.2">
      <c r="L150" s="5"/>
    </row>
    <row r="151" spans="12:12" x14ac:dyDescent="0.2">
      <c r="L151" s="5"/>
    </row>
    <row r="152" spans="12:12" x14ac:dyDescent="0.2">
      <c r="L152" s="5"/>
    </row>
    <row r="153" spans="12:12" x14ac:dyDescent="0.2">
      <c r="L153" s="5"/>
    </row>
    <row r="154" spans="12:12" x14ac:dyDescent="0.2">
      <c r="L154" s="5"/>
    </row>
    <row r="155" spans="12:12" x14ac:dyDescent="0.2">
      <c r="L155" s="5"/>
    </row>
    <row r="156" spans="12:12" x14ac:dyDescent="0.2">
      <c r="L156" s="5"/>
    </row>
    <row r="157" spans="12:12" x14ac:dyDescent="0.2">
      <c r="L157" s="5"/>
    </row>
    <row r="158" spans="12:12" x14ac:dyDescent="0.2">
      <c r="L158" s="5"/>
    </row>
    <row r="159" spans="12:12" x14ac:dyDescent="0.2">
      <c r="L159" s="5"/>
    </row>
    <row r="160" spans="12:12" x14ac:dyDescent="0.2">
      <c r="L160" s="5"/>
    </row>
    <row r="161" spans="12:12" x14ac:dyDescent="0.2">
      <c r="L161" s="5"/>
    </row>
    <row r="162" spans="12:12" x14ac:dyDescent="0.2">
      <c r="L162" s="5"/>
    </row>
    <row r="163" spans="12:12" x14ac:dyDescent="0.2">
      <c r="L163" s="5"/>
    </row>
    <row r="164" spans="12:12" x14ac:dyDescent="0.2">
      <c r="L164" s="5"/>
    </row>
    <row r="165" spans="12:12" x14ac:dyDescent="0.2">
      <c r="L165" s="5"/>
    </row>
    <row r="166" spans="12:12" x14ac:dyDescent="0.2">
      <c r="L166" s="5"/>
    </row>
    <row r="167" spans="12:12" x14ac:dyDescent="0.2">
      <c r="L167" s="5"/>
    </row>
    <row r="168" spans="12:12" x14ac:dyDescent="0.2">
      <c r="L168" s="5"/>
    </row>
    <row r="169" spans="12:12" x14ac:dyDescent="0.2">
      <c r="L169" s="5"/>
    </row>
    <row r="170" spans="12:12" x14ac:dyDescent="0.2">
      <c r="L170" s="5"/>
    </row>
    <row r="171" spans="12:12" x14ac:dyDescent="0.2">
      <c r="L171" s="5"/>
    </row>
    <row r="172" spans="12:12" x14ac:dyDescent="0.2">
      <c r="L172" s="5"/>
    </row>
    <row r="173" spans="12:12" x14ac:dyDescent="0.2">
      <c r="L173" s="5"/>
    </row>
    <row r="174" spans="12:12" x14ac:dyDescent="0.2">
      <c r="L174" s="5"/>
    </row>
    <row r="175" spans="12:12" x14ac:dyDescent="0.2">
      <c r="L175" s="5"/>
    </row>
    <row r="176" spans="12:12" x14ac:dyDescent="0.2">
      <c r="L176" s="5"/>
    </row>
    <row r="177" spans="12:12" x14ac:dyDescent="0.2">
      <c r="L177" s="5"/>
    </row>
    <row r="178" spans="12:12" x14ac:dyDescent="0.2">
      <c r="L178" s="5"/>
    </row>
    <row r="179" spans="12:12" x14ac:dyDescent="0.2">
      <c r="L179" s="5"/>
    </row>
    <row r="180" spans="12:12" x14ac:dyDescent="0.2">
      <c r="L180" s="5"/>
    </row>
    <row r="181" spans="12:12" x14ac:dyDescent="0.2">
      <c r="L181" s="5"/>
    </row>
    <row r="182" spans="12:12" x14ac:dyDescent="0.2">
      <c r="L182" s="5"/>
    </row>
    <row r="183" spans="12:12" x14ac:dyDescent="0.2">
      <c r="L183" s="5"/>
    </row>
    <row r="184" spans="12:12" x14ac:dyDescent="0.2">
      <c r="L184" s="5"/>
    </row>
    <row r="185" spans="12:12" x14ac:dyDescent="0.2">
      <c r="L185" s="5"/>
    </row>
    <row r="186" spans="12:12" x14ac:dyDescent="0.2">
      <c r="L186" s="5"/>
    </row>
    <row r="187" spans="12:12" x14ac:dyDescent="0.2">
      <c r="L187" s="5"/>
    </row>
    <row r="188" spans="12:12" x14ac:dyDescent="0.2">
      <c r="L188" s="5"/>
    </row>
    <row r="189" spans="12:12" x14ac:dyDescent="0.2">
      <c r="L189" s="5"/>
    </row>
    <row r="190" spans="12:12" x14ac:dyDescent="0.2">
      <c r="L190" s="5"/>
    </row>
    <row r="191" spans="12:12" x14ac:dyDescent="0.2">
      <c r="L191" s="5"/>
    </row>
    <row r="192" spans="12:12" x14ac:dyDescent="0.2">
      <c r="L192" s="5"/>
    </row>
    <row r="193" spans="12:12" x14ac:dyDescent="0.2">
      <c r="L193" s="5"/>
    </row>
    <row r="194" spans="12:12" x14ac:dyDescent="0.2">
      <c r="L194" s="5"/>
    </row>
    <row r="195" spans="12:12" x14ac:dyDescent="0.2">
      <c r="L195" s="5"/>
    </row>
    <row r="196" spans="12:12" x14ac:dyDescent="0.2">
      <c r="L196" s="5"/>
    </row>
    <row r="197" spans="12:12" x14ac:dyDescent="0.2">
      <c r="L197" s="5"/>
    </row>
    <row r="198" spans="12:12" x14ac:dyDescent="0.2">
      <c r="L198" s="5"/>
    </row>
    <row r="199" spans="12:12" x14ac:dyDescent="0.2">
      <c r="L199" s="5"/>
    </row>
    <row r="200" spans="12:12" x14ac:dyDescent="0.2">
      <c r="L200" s="5"/>
    </row>
    <row r="201" spans="12:12" x14ac:dyDescent="0.2">
      <c r="L201" s="5"/>
    </row>
    <row r="202" spans="12:12" x14ac:dyDescent="0.2">
      <c r="L202" s="5"/>
    </row>
    <row r="203" spans="12:12" x14ac:dyDescent="0.2">
      <c r="L203" s="5"/>
    </row>
    <row r="204" spans="12:12" x14ac:dyDescent="0.2">
      <c r="L204" s="5"/>
    </row>
    <row r="205" spans="12:12" x14ac:dyDescent="0.2">
      <c r="L205" s="5"/>
    </row>
    <row r="206" spans="12:12" x14ac:dyDescent="0.2">
      <c r="L206" s="5"/>
    </row>
    <row r="207" spans="12:12" x14ac:dyDescent="0.2">
      <c r="L207" s="5"/>
    </row>
    <row r="208" spans="12:12" x14ac:dyDescent="0.2">
      <c r="L208" s="5"/>
    </row>
    <row r="209" spans="12:12" x14ac:dyDescent="0.2">
      <c r="L209" s="5"/>
    </row>
    <row r="210" spans="12:12" x14ac:dyDescent="0.2">
      <c r="L210" s="5"/>
    </row>
    <row r="211" spans="12:12" x14ac:dyDescent="0.2">
      <c r="L211" s="5"/>
    </row>
    <row r="212" spans="12:12" x14ac:dyDescent="0.2">
      <c r="L212" s="5"/>
    </row>
    <row r="213" spans="12:12" x14ac:dyDescent="0.2">
      <c r="L213" s="5"/>
    </row>
    <row r="214" spans="12:12" x14ac:dyDescent="0.2">
      <c r="L214" s="5"/>
    </row>
    <row r="215" spans="12:12" x14ac:dyDescent="0.2">
      <c r="L215" s="5"/>
    </row>
    <row r="216" spans="12:12" x14ac:dyDescent="0.2">
      <c r="L216" s="5"/>
    </row>
    <row r="217" spans="12:12" x14ac:dyDescent="0.2">
      <c r="L217" s="5"/>
    </row>
    <row r="218" spans="12:12" x14ac:dyDescent="0.2">
      <c r="L218" s="5"/>
    </row>
    <row r="219" spans="12:12" x14ac:dyDescent="0.2">
      <c r="L219" s="5"/>
    </row>
    <row r="220" spans="12:12" x14ac:dyDescent="0.2">
      <c r="L220" s="5"/>
    </row>
    <row r="221" spans="12:12" x14ac:dyDescent="0.2">
      <c r="L221" s="5"/>
    </row>
    <row r="222" spans="12:12" x14ac:dyDescent="0.2">
      <c r="L222" s="5"/>
    </row>
    <row r="223" spans="12:12" x14ac:dyDescent="0.2">
      <c r="L223" s="5"/>
    </row>
    <row r="224" spans="12:12" x14ac:dyDescent="0.2">
      <c r="L224" s="5"/>
    </row>
    <row r="225" spans="12:12" x14ac:dyDescent="0.2">
      <c r="L225" s="5"/>
    </row>
    <row r="226" spans="12:12" x14ac:dyDescent="0.2">
      <c r="L226" s="5"/>
    </row>
    <row r="227" spans="12:12" x14ac:dyDescent="0.2">
      <c r="L227" s="5"/>
    </row>
    <row r="228" spans="12:12" x14ac:dyDescent="0.2">
      <c r="L228" s="5"/>
    </row>
    <row r="229" spans="12:12" x14ac:dyDescent="0.2">
      <c r="L229" s="5"/>
    </row>
    <row r="230" spans="12:12" x14ac:dyDescent="0.2">
      <c r="L230" s="5"/>
    </row>
    <row r="231" spans="12:12" x14ac:dyDescent="0.2">
      <c r="L231" s="5"/>
    </row>
    <row r="232" spans="12:12" x14ac:dyDescent="0.2">
      <c r="L232" s="5"/>
    </row>
    <row r="233" spans="12:12" x14ac:dyDescent="0.2">
      <c r="L233" s="5"/>
    </row>
    <row r="234" spans="12:12" x14ac:dyDescent="0.2">
      <c r="L234" s="5"/>
    </row>
    <row r="235" spans="12:12" x14ac:dyDescent="0.2">
      <c r="L235" s="5"/>
    </row>
    <row r="236" spans="12:12" x14ac:dyDescent="0.2">
      <c r="L236" s="5"/>
    </row>
    <row r="237" spans="12:12" x14ac:dyDescent="0.2">
      <c r="L237" s="5"/>
    </row>
    <row r="238" spans="12:12" x14ac:dyDescent="0.2">
      <c r="L238" s="5"/>
    </row>
    <row r="239" spans="12:12" x14ac:dyDescent="0.2">
      <c r="L239" s="5"/>
    </row>
    <row r="240" spans="12:12" x14ac:dyDescent="0.2">
      <c r="L240" s="5"/>
    </row>
    <row r="241" spans="12:12" x14ac:dyDescent="0.2">
      <c r="L241" s="5"/>
    </row>
    <row r="242" spans="12:12" x14ac:dyDescent="0.2">
      <c r="L242" s="5"/>
    </row>
    <row r="243" spans="12:12" x14ac:dyDescent="0.2">
      <c r="L243" s="5"/>
    </row>
    <row r="244" spans="12:12" x14ac:dyDescent="0.2">
      <c r="L244" s="5"/>
    </row>
    <row r="245" spans="12:12" x14ac:dyDescent="0.2">
      <c r="L245" s="5"/>
    </row>
  </sheetData>
  <mergeCells count="38">
    <mergeCell ref="B56:K56"/>
    <mergeCell ref="B51:C51"/>
    <mergeCell ref="B52:C52"/>
    <mergeCell ref="B53:K53"/>
    <mergeCell ref="B54:K54"/>
    <mergeCell ref="B55:K55"/>
    <mergeCell ref="B41:C41"/>
    <mergeCell ref="B46:C46"/>
    <mergeCell ref="B37:B40"/>
    <mergeCell ref="B42:B45"/>
    <mergeCell ref="B47:B50"/>
    <mergeCell ref="B29:B30"/>
    <mergeCell ref="B31:C31"/>
    <mergeCell ref="B32:B33"/>
    <mergeCell ref="B34:C34"/>
    <mergeCell ref="B36:C36"/>
    <mergeCell ref="B20:C20"/>
    <mergeCell ref="B22:C22"/>
    <mergeCell ref="B24:C24"/>
    <mergeCell ref="B26:C26"/>
    <mergeCell ref="B28:C28"/>
    <mergeCell ref="B8:B10"/>
    <mergeCell ref="B11:C11"/>
    <mergeCell ref="B12:B13"/>
    <mergeCell ref="B14:C14"/>
    <mergeCell ref="B15:B19"/>
    <mergeCell ref="I5:I7"/>
    <mergeCell ref="J5:J7"/>
    <mergeCell ref="K5:K7"/>
    <mergeCell ref="D6:D7"/>
    <mergeCell ref="E6:E7"/>
    <mergeCell ref="F6:F7"/>
    <mergeCell ref="G6:G7"/>
    <mergeCell ref="B5:B7"/>
    <mergeCell ref="C5:C7"/>
    <mergeCell ref="D5:E5"/>
    <mergeCell ref="F5:G5"/>
    <mergeCell ref="H5:H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29" scale="60" fitToHeight="0" orientation="landscape" r:id="rId1"/>
  <ignoredErrors>
    <ignoredError sqref="D11:G11 D14:G14 D20:G20 D22:G22 D24:G24 D26:G26 D28:F28 D31:F31 D34:G34 D36:G36 F41 D27:G27 D25:G25 D23:G23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1D61F6097E8D409B083B3ED36F0573" ma:contentTypeVersion="18" ma:contentTypeDescription="Crear nuevo documento." ma:contentTypeScope="" ma:versionID="d39b778faf75e789308c1a4334a41809">
  <xsd:schema xmlns:xsd="http://www.w3.org/2001/XMLSchema" xmlns:xs="http://www.w3.org/2001/XMLSchema" xmlns:p="http://schemas.microsoft.com/office/2006/metadata/properties" xmlns:ns2="03fc531e-811a-4886-acdf-6bee4ececb3a" xmlns:ns3="506119e2-32cb-4d99-86ae-c80755f33cfe" targetNamespace="http://schemas.microsoft.com/office/2006/metadata/properties" ma:root="true" ma:fieldsID="c5b578b32c3f66ad5d5e12358a0e4f80" ns2:_="" ns3:_="">
    <xsd:import namespace="03fc531e-811a-4886-acdf-6bee4ececb3a"/>
    <xsd:import namespace="506119e2-32cb-4d99-86ae-c80755f33c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fc531e-811a-4886-acdf-6bee4ececb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5fe8204c-580d-4f0c-8e13-7b70e14b7fa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119e2-32cb-4d99-86ae-c80755f33cf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0e79087-c0e7-4776-b0f8-c7fcf116c3b4}" ma:internalName="TaxCatchAll" ma:showField="CatchAllData" ma:web="506119e2-32cb-4d99-86ae-c80755f33c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06119e2-32cb-4d99-86ae-c80755f33cfe" xsi:nil="true"/>
    <lcf76f155ced4ddcb4097134ff3c332f xmlns="03fc531e-811a-4886-acdf-6bee4ececb3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719F739-EF42-4A14-8BAD-BE3D5491DB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fc531e-811a-4886-acdf-6bee4ececb3a"/>
    <ds:schemaRef ds:uri="506119e2-32cb-4d99-86ae-c80755f33cf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047104-DEE9-4C6C-961F-3330A66AF85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DE769D8-81AC-4543-92FD-FFC592A5A5D9}">
  <ds:schemaRefs>
    <ds:schemaRef ds:uri="http://schemas.microsoft.com/office/2006/metadata/properties"/>
    <ds:schemaRef ds:uri="http://schemas.microsoft.com/office/infopath/2007/PartnerControls"/>
    <ds:schemaRef ds:uri="506119e2-32cb-4d99-86ae-c80755f33cfe"/>
    <ds:schemaRef ds:uri="03fc531e-811a-4886-acdf-6bee4ececb3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TráficoVehículos x Región</vt:lpstr>
      <vt:lpstr>IngresoVehículos RegiónAvanzada</vt:lpstr>
      <vt:lpstr>SalidaVehículos RegiónAvanzada</vt:lpstr>
      <vt:lpstr>TráficoCamionesCarga x Región</vt:lpstr>
      <vt:lpstr>IngresoCamionesCarga RegAvanz</vt:lpstr>
      <vt:lpstr>SalidaCamionesCarga RegAvanz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Braun Cirano</dc:creator>
  <cp:lastModifiedBy>Macarena Rubio Perez</cp:lastModifiedBy>
  <cp:lastPrinted>2024-03-07T11:39:20Z</cp:lastPrinted>
  <dcterms:created xsi:type="dcterms:W3CDTF">2020-01-17T12:10:01Z</dcterms:created>
  <dcterms:modified xsi:type="dcterms:W3CDTF">2024-03-07T11:39:23Z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0x0101001C1D61F6097E8D409B083B3ED36F0573</vt:lpwstr>
  </property>
  <property fmtid="{D5CDD505-2E9C-101B-9397-08002B2CF9AE}" pid="3" name="MediaServiceImageTags">
    <vt:lpwstr/>
  </property>
</Properties>
</file>