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is\NAS-Aduana\DNA Sotomayor\Departamento Estudios\Estadisticas\INF.COMEX\2018\12.2 ANUARIO_2018\03. TABLAS\"/>
    </mc:Choice>
  </mc:AlternateContent>
  <bookViews>
    <workbookView xWindow="0" yWindow="0" windowWidth="28800" windowHeight="12435"/>
  </bookViews>
  <sheets>
    <sheet name="CAP1 Intercambioxcontinente" sheetId="2" r:id="rId1"/>
    <sheet name="CAP1 Comercioextchileno" sheetId="3" r:id="rId2"/>
    <sheet name="CAP2 Ppalesproductosexport" sheetId="4" r:id="rId3"/>
    <sheet name="CAP2 Movcargaxviatransporte" sheetId="5" r:id="rId4"/>
    <sheet name="CAP2 Ppalespaisdedestino" sheetId="6" r:id="rId5"/>
    <sheet name="CAP2 Ppalesprodmineros" sheetId="7" r:id="rId6"/>
    <sheet name="CAP2 Ppalesprodnomineros" sheetId="8" r:id="rId7"/>
    <sheet name="CAP2 Ppalesgruposexpoxregsalida" sheetId="9" r:id="rId8"/>
    <sheet name="CAP2 Movcargaxlugsalida" sheetId="10" r:id="rId9"/>
    <sheet name="CAP3 Serviciostransfronterizos" sheetId="11" r:id="rId10"/>
    <sheet name="CAP3 Detalleservicios" sheetId="12" r:id="rId11"/>
    <sheet name="CAP4 Ppalesimportaciones" sheetId="13" r:id="rId12"/>
    <sheet name="CAP4 Movcargaxviatransporte" sheetId="14" r:id="rId13"/>
    <sheet name="CAP4 Ppalespaisesdeorigen" sheetId="15" r:id="rId14"/>
    <sheet name="CAP4 Ppalesprodcombustibles" sheetId="16" r:id="rId15"/>
    <sheet name="CAP4 Ppalesprodnocombust" sheetId="17" r:id="rId16"/>
    <sheet name="CAP4 Movcargaxlugingreso" sheetId="18" r:id="rId17"/>
    <sheet name="CAP5 Recaudacióntributaria" sheetId="19" r:id="rId18"/>
    <sheet name="CAP5 Ppalesgravamenes" sheetId="20" r:id="rId19"/>
    <sheet name="CAP5 Recauxtipogravamen" sheetId="21" r:id="rId20"/>
    <sheet name="CAP5 RecauLeyCortaPuertos" sheetId="22" r:id="rId21"/>
    <sheet name="CAP5 Arancelefectivoxpaisorig" sheetId="23" r:id="rId22"/>
    <sheet name="CAP6 ZonaFranca" sheetId="24" r:id="rId23"/>
    <sheet name="CAP7 IngresoVehiculos" sheetId="25" r:id="rId24"/>
    <sheet name="CAP7 SalidaVehiculos" sheetId="26" r:id="rId25"/>
    <sheet name="CAP7 IngresoCamiones" sheetId="27" r:id="rId26"/>
    <sheet name="CAP7 SalidaCamiones" sheetId="28" r:id="rId27"/>
    <sheet name="CAP8 Destinacionsalida_cant" sheetId="29" r:id="rId28"/>
    <sheet name="CAP8 Destinacionsalida_monto" sheetId="30" r:id="rId29"/>
    <sheet name="CAP8 Destinacioningreso_cant" sheetId="31" r:id="rId30"/>
    <sheet name="CAP8 Destinacioningreso_monto" sheetId="32" r:id="rId31"/>
    <sheet name="DR-ARICA" sheetId="33" r:id="rId32"/>
    <sheet name="DR-IQUIQUE" sheetId="34" r:id="rId33"/>
    <sheet name="AR-TOCOPILLA" sheetId="35" r:id="rId34"/>
    <sheet name="DR-ANTOFAGASTA" sheetId="36" r:id="rId35"/>
    <sheet name="AR-CHAÑARAL" sheetId="37" r:id="rId36"/>
    <sheet name="DR-COQUIMBO" sheetId="38" r:id="rId37"/>
    <sheet name="AR-LOSANDES" sheetId="39" r:id="rId38"/>
    <sheet name="DR-VALPARAISO" sheetId="40" r:id="rId39"/>
    <sheet name="AR-SANANTONIO" sheetId="41" r:id="rId40"/>
    <sheet name="DR-METROPOLITANA" sheetId="42" r:id="rId41"/>
    <sheet name="DR-TALCAHUANO" sheetId="43" r:id="rId42"/>
    <sheet name="AR-OSORNO" sheetId="44" r:id="rId43"/>
    <sheet name="DR-PTO MONTT" sheetId="45" r:id="rId44"/>
    <sheet name="DR-COYHAIQUE" sheetId="46" r:id="rId45"/>
    <sheet name="AR-PTOAYSEN" sheetId="47" r:id="rId46"/>
    <sheet name="DR-PUNTAARENAS" sheetId="48" r:id="rId47"/>
  </sheets>
  <externalReferences>
    <externalReference r:id="rId48"/>
    <externalReference r:id="rId49"/>
  </externalReferences>
  <definedNames>
    <definedName name="_Toc472954098" localSheetId="22">'CAP6 ZonaFranca'!#REF!</definedName>
    <definedName name="Africa">[1]C3.4.1!$G$2:$G$58</definedName>
    <definedName name="America">[1]C3.4.1!$G$59:$G$105</definedName>
    <definedName name="Asia">[1]C3.4.1!$G$106:$G$145</definedName>
    <definedName name="BV_SERV_ADMINISTRACION_EMPRESAS" localSheetId="29">[2]C_2.4.2!#REF!</definedName>
    <definedName name="BV_SERV_ADMINISTRACION_EMPRESAS" localSheetId="30">[2]C_2.4.2!#REF!</definedName>
    <definedName name="BV_SERV_ADMINISTRACION_EMPRESAS" localSheetId="27">[2]C_2.4.2!#REF!</definedName>
    <definedName name="BV_SERV_ADMINISTRACION_EMPRESAS" localSheetId="28">[2]C_2.4.2!#REF!</definedName>
    <definedName name="BV_SERV_ADMINISTRACION_EMPRESAS">[2]C_2.4.2!#REF!</definedName>
    <definedName name="BV_SERV_AUDIOVISUALES" localSheetId="29">[2]C_2.4.2!#REF!</definedName>
    <definedName name="BV_SERV_AUDIOVISUALES" localSheetId="30">[2]C_2.4.2!#REF!</definedName>
    <definedName name="BV_SERV_AUDIOVISUALES" localSheetId="27">[2]C_2.4.2!#REF!</definedName>
    <definedName name="BV_SERV_AUDIOVISUALES" localSheetId="28">[2]C_2.4.2!#REF!</definedName>
    <definedName name="BV_SERV_AUDIOVISUALES">[2]C_2.4.2!#REF!</definedName>
    <definedName name="BV_SERV_AUXILIARES_TRANSP_INTERNACIONAL" localSheetId="29">[2]C_2.4.2!#REF!</definedName>
    <definedName name="BV_SERV_AUXILIARES_TRANSP_INTERNACIONAL" localSheetId="30">[2]C_2.4.2!#REF!</definedName>
    <definedName name="BV_SERV_AUXILIARES_TRANSP_INTERNACIONAL" localSheetId="27">[2]C_2.4.2!#REF!</definedName>
    <definedName name="BV_SERV_AUXILIARES_TRANSP_INTERNACIONAL" localSheetId="28">[2]C_2.4.2!#REF!</definedName>
    <definedName name="BV_SERV_AUXILIARES_TRANSP_INTERNACIONAL">[2]C_2.4.2!#REF!</definedName>
    <definedName name="BV_SERVICIOS_COMPUTACION_E_INFORMATICA" localSheetId="29">[2]C_2.4.2!#REF!</definedName>
    <definedName name="BV_SERVICIOS_COMPUTACION_E_INFORMATICA" localSheetId="30">[2]C_2.4.2!#REF!</definedName>
    <definedName name="BV_SERVICIOS_COMPUTACION_E_INFORMATICA" localSheetId="27">[2]C_2.4.2!#REF!</definedName>
    <definedName name="BV_SERVICIOS_COMPUTACION_E_INFORMATICA" localSheetId="28">[2]C_2.4.2!#REF!</definedName>
    <definedName name="BV_SERVICIOS_COMPUTACION_E_INFORMATICA">[2]C_2.4.2!#REF!</definedName>
    <definedName name="BV_SERVICIOS_DISEÑP_INGENIERIA_ARQ">[2]C_2.4.2!#REF!</definedName>
    <definedName name="BV_SERVICIOS_TELECOMUNICACIONES">[2]C_2.4.2!#REF!</definedName>
    <definedName name="Europa">[1]C3.4.1!$G$146:$G$204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Oceania">[1]C3.4.1!$G$205:$G$219</definedName>
    <definedName name="OT.SERV.CENTROLLAMADO">[1]C2.5.2!$J$546:$J$557</definedName>
    <definedName name="OT.SERV.CORRESPONSALIA">[1]C2.5.2!$J$558:$J$601</definedName>
    <definedName name="OT.SERV.ESTUDIOSDEMERCADO">[1]C2.5.2!$J$602:$J$650</definedName>
    <definedName name="OT.SERV.INSPECCIONTECNICA">[1]C2.5.2!$J$651:$J$713</definedName>
    <definedName name="OT.SERV.PROMOCION">[1]C2.5.2!$J$542:$J$545</definedName>
    <definedName name="S.ADM">[1]C2.5.2!$J$166:$J$194</definedName>
    <definedName name="S.ASESORIA">[1]C2.5.2!$J$195:$J$279</definedName>
    <definedName name="S.AUXILIARES">[1]C2.5.2!$J$44:$J$107</definedName>
    <definedName name="S.CEI">[1]C2.5.2!$J$108:$J$165</definedName>
    <definedName name="S.DISEÑODEING">[1]C2.5.2!$J$280:$J$310</definedName>
    <definedName name="S.INVYDESA">[1]C2.5.2!$J$311:$J$342</definedName>
    <definedName name="S.MANTYREPARACION">[1]C2.5.2!$J$343:$J$414</definedName>
    <definedName name="S.TELECOMUNICACIONES">[1]C2.5.2!$J$415:$J$541</definedName>
    <definedName name="SERVICIOS_AUDIOVISUALES" localSheetId="29">[2]C_2.4.2!#REF!</definedName>
    <definedName name="SERVICIOS_AUDIOVISUALES" localSheetId="30">[2]C_2.4.2!#REF!</definedName>
    <definedName name="SERVICIOS_AUDIOVISUALES" localSheetId="27">[2]C_2.4.2!#REF!</definedName>
    <definedName name="SERVICIOS_AUDIOVISUALES" localSheetId="28">[2]C_2.4.2!#REF!</definedName>
    <definedName name="SERVICIOS_AUDIOVISUALES">[2]C_2.4.2!#REF!</definedName>
    <definedName name="SERVICIOS_AUXILIARES_PARA_EL_TRANSPORTE_INTERNACIONAL" localSheetId="29">[2]C_2.4.2!#REF!</definedName>
    <definedName name="SERVICIOS_AUXILIARES_PARA_EL_TRANSPORTE_INTERNACIONAL" localSheetId="30">[2]C_2.4.2!#REF!</definedName>
    <definedName name="SERVICIOS_AUXILIARES_PARA_EL_TRANSPORTE_INTERNACIONAL" localSheetId="27">[2]C_2.4.2!#REF!</definedName>
    <definedName name="SERVICIOS_AUXILIARES_PARA_EL_TRANSPORTE_INTERNACIONAL" localSheetId="28">[2]C_2.4.2!#REF!</definedName>
    <definedName name="SERVICIOS_AUXILIARES_PARA_EL_TRANSPORTE_INTERNACIONAL">[2]C_2.4.2!#REF!</definedName>
    <definedName name="SERVICIOS_DE__COMPUTACIÓN__E__INFORMÁTICA" localSheetId="29">[2]C_2.4.2!#REF!</definedName>
    <definedName name="SERVICIOS_DE__COMPUTACIÓN__E__INFORMÁTICA" localSheetId="30">[2]C_2.4.2!#REF!</definedName>
    <definedName name="SERVICIOS_DE__COMPUTACIÓN__E__INFORMÁTICA" localSheetId="27">[2]C_2.4.2!#REF!</definedName>
    <definedName name="SERVICIOS_DE__COMPUTACIÓN__E__INFORMÁTICA" localSheetId="28">[2]C_2.4.2!#REF!</definedName>
    <definedName name="SERVICIOS_DE__COMPUTACIÓN__E__INFORMÁTICA">[2]C_2.4.2!#REF!</definedName>
    <definedName name="SERVICIOS_DE_ADMINISTRACIÓN_DE_EMPRESAS" localSheetId="29">[2]C_2.4.2!#REF!</definedName>
    <definedName name="SERVICIOS_DE_ADMINISTRACIÓN_DE_EMPRESAS" localSheetId="30">[2]C_2.4.2!#REF!</definedName>
    <definedName name="SERVICIOS_DE_ADMINISTRACIÓN_DE_EMPRESAS" localSheetId="27">[2]C_2.4.2!#REF!</definedName>
    <definedName name="SERVICIOS_DE_ADMINISTRACIÓN_DE_EMPRESAS" localSheetId="28">[2]C_2.4.2!#REF!</definedName>
    <definedName name="SERVICIOS_DE_ADMINISTRACIÓN_DE_EMPRESAS">[2]C_2.4.2!#REF!</definedName>
    <definedName name="SERVICIOS_DE_ASESORÍA" localSheetId="29">[2]C_2.4.2!#REF!</definedName>
    <definedName name="SERVICIOS_DE_ASESORÍA" localSheetId="30">[2]C_2.4.2!#REF!</definedName>
    <definedName name="SERVICIOS_DE_ASESORÍA" localSheetId="27">[2]C_2.4.2!#REF!</definedName>
    <definedName name="SERVICIOS_DE_ASESORÍA" localSheetId="28">[2]C_2.4.2!#REF!</definedName>
    <definedName name="SERVICIOS_DE_ASESORÍA">[2]C_2.4.2!#REF!</definedName>
    <definedName name="SERVICIOS_DE_DISEÑO_DE_INGENIERÍA_Y_ARQUITECTURA">[2]C_2.4.2!#REF!</definedName>
    <definedName name="SERVICIOS_DE_TELECOMUNICACIONES">[2]C_2.4.2!#REF!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38" l="1"/>
  <c r="K30" i="38"/>
  <c r="J30" i="38"/>
  <c r="K29" i="38"/>
  <c r="J29" i="38"/>
  <c r="K28" i="38"/>
  <c r="J28" i="38"/>
  <c r="K27" i="38"/>
  <c r="J27" i="38"/>
  <c r="K26" i="38"/>
  <c r="J26" i="38"/>
  <c r="K25" i="38"/>
  <c r="J25" i="38"/>
  <c r="K24" i="38"/>
  <c r="J24" i="38"/>
  <c r="K23" i="38"/>
  <c r="J23" i="38"/>
  <c r="K22" i="38"/>
  <c r="J22" i="38"/>
  <c r="K21" i="38"/>
  <c r="J21" i="38"/>
  <c r="K30" i="37"/>
  <c r="K29" i="37"/>
  <c r="J29" i="37"/>
  <c r="K28" i="37"/>
  <c r="J28" i="37"/>
  <c r="K27" i="37"/>
  <c r="J27" i="37"/>
  <c r="K26" i="37"/>
  <c r="J26" i="37"/>
  <c r="K25" i="37"/>
  <c r="J25" i="37"/>
  <c r="K24" i="37"/>
  <c r="J24" i="37"/>
  <c r="K23" i="37"/>
  <c r="J23" i="37"/>
  <c r="K22" i="37"/>
  <c r="J22" i="37"/>
  <c r="K21" i="37"/>
  <c r="J21" i="37"/>
  <c r="K20" i="37"/>
  <c r="J20" i="37"/>
  <c r="K31" i="36"/>
  <c r="K30" i="36"/>
  <c r="J30" i="36"/>
  <c r="K29" i="36"/>
  <c r="J29" i="36"/>
  <c r="K28" i="36"/>
  <c r="J28" i="36"/>
  <c r="K27" i="36"/>
  <c r="J27" i="36"/>
  <c r="K26" i="36"/>
  <c r="J26" i="36"/>
  <c r="K25" i="36"/>
  <c r="J25" i="36"/>
  <c r="K24" i="36"/>
  <c r="J24" i="36"/>
  <c r="K23" i="36"/>
  <c r="J23" i="36"/>
  <c r="K22" i="36"/>
  <c r="J22" i="36"/>
  <c r="K21" i="36"/>
  <c r="J21" i="36"/>
  <c r="K28" i="35"/>
  <c r="K27" i="35"/>
  <c r="J27" i="35"/>
  <c r="K26" i="35"/>
  <c r="J26" i="35"/>
  <c r="K25" i="35"/>
  <c r="J25" i="35"/>
  <c r="K24" i="35"/>
  <c r="J24" i="35"/>
  <c r="K23" i="35"/>
  <c r="J23" i="35"/>
  <c r="K22" i="35"/>
  <c r="J22" i="35"/>
  <c r="K21" i="35"/>
  <c r="J21" i="35"/>
  <c r="K20" i="35"/>
  <c r="J20" i="35"/>
  <c r="K19" i="35"/>
  <c r="J19" i="35"/>
  <c r="K18" i="35"/>
  <c r="J18" i="35"/>
  <c r="H66" i="34"/>
  <c r="G66" i="34"/>
  <c r="F66" i="34"/>
  <c r="E66" i="34"/>
  <c r="D66" i="34"/>
  <c r="C66" i="34"/>
  <c r="L22" i="30"/>
  <c r="K22" i="30"/>
  <c r="L21" i="30"/>
  <c r="K21" i="30"/>
  <c r="L20" i="30"/>
  <c r="K20" i="30"/>
  <c r="L19" i="30"/>
  <c r="K19" i="30"/>
  <c r="L18" i="30"/>
  <c r="K18" i="30"/>
  <c r="L17" i="30"/>
  <c r="K17" i="30"/>
  <c r="L16" i="30"/>
  <c r="K16" i="30"/>
  <c r="L15" i="30"/>
  <c r="K15" i="30"/>
  <c r="L14" i="30"/>
  <c r="K14" i="30"/>
  <c r="L13" i="30"/>
  <c r="K13" i="30"/>
  <c r="L12" i="30"/>
  <c r="K12" i="30"/>
  <c r="L11" i="30"/>
  <c r="K11" i="30"/>
  <c r="L10" i="30"/>
  <c r="K10" i="30"/>
  <c r="L9" i="30"/>
  <c r="K9" i="30"/>
  <c r="L8" i="30"/>
  <c r="K8" i="30"/>
  <c r="L7" i="30"/>
  <c r="K7" i="30"/>
  <c r="L6" i="30"/>
  <c r="K6" i="30"/>
  <c r="L22" i="29"/>
  <c r="K22" i="29"/>
  <c r="L21" i="29"/>
  <c r="K21" i="29"/>
  <c r="L20" i="29"/>
  <c r="K20" i="29"/>
  <c r="L19" i="29"/>
  <c r="K19" i="29"/>
  <c r="L18" i="29"/>
  <c r="K18" i="29"/>
  <c r="L17" i="29"/>
  <c r="K17" i="29"/>
  <c r="L16" i="29"/>
  <c r="K16" i="29"/>
  <c r="L15" i="29"/>
  <c r="K15" i="29"/>
  <c r="L14" i="29"/>
  <c r="K14" i="29"/>
  <c r="L13" i="29"/>
  <c r="K13" i="29"/>
  <c r="L12" i="29"/>
  <c r="K12" i="29"/>
  <c r="L11" i="29"/>
  <c r="K11" i="29"/>
  <c r="L10" i="29"/>
  <c r="K10" i="29"/>
  <c r="L9" i="29"/>
  <c r="K9" i="29"/>
  <c r="L8" i="29"/>
  <c r="K8" i="29"/>
  <c r="L7" i="29"/>
  <c r="K7" i="29"/>
  <c r="L6" i="29"/>
  <c r="K6" i="29"/>
  <c r="J23" i="27" l="1"/>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I18" i="26"/>
  <c r="I59" i="26" s="1"/>
  <c r="H18" i="26"/>
  <c r="H59" i="26" s="1"/>
  <c r="G18" i="26"/>
  <c r="G59" i="26" s="1"/>
  <c r="J17" i="26"/>
  <c r="J16" i="26"/>
  <c r="J15" i="26"/>
  <c r="J14" i="26"/>
  <c r="J13" i="26"/>
  <c r="J12" i="26"/>
  <c r="J11" i="26"/>
  <c r="J10" i="26"/>
  <c r="J9" i="26"/>
  <c r="J8" i="26"/>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I18" i="25"/>
  <c r="H18" i="25"/>
  <c r="G18" i="25"/>
  <c r="J17" i="25"/>
  <c r="J16" i="25"/>
  <c r="J15" i="25"/>
  <c r="J14" i="25"/>
  <c r="J13" i="25"/>
  <c r="I13" i="25"/>
  <c r="H13" i="25"/>
  <c r="G13" i="25"/>
  <c r="J12" i="25"/>
  <c r="I11" i="25"/>
  <c r="I59" i="25" s="1"/>
  <c r="H11" i="25"/>
  <c r="H59" i="25" s="1"/>
  <c r="G11" i="25"/>
  <c r="J11" i="25" s="1"/>
  <c r="J10" i="25"/>
  <c r="J9" i="25"/>
  <c r="J8" i="25"/>
  <c r="J59" i="26" l="1"/>
  <c r="G59" i="25"/>
  <c r="J59" i="25" s="1"/>
  <c r="J18" i="26"/>
  <c r="K23" i="17" l="1"/>
  <c r="J23" i="17"/>
  <c r="K22" i="17"/>
  <c r="J22" i="17"/>
  <c r="I22" i="17"/>
  <c r="K21" i="17"/>
  <c r="J21" i="17"/>
  <c r="I21" i="17"/>
  <c r="K20" i="17"/>
  <c r="J20" i="17"/>
  <c r="I20" i="17"/>
  <c r="K19" i="17"/>
  <c r="J19" i="17"/>
  <c r="I19" i="17"/>
  <c r="K18" i="17"/>
  <c r="J18" i="17"/>
  <c r="I18" i="17"/>
  <c r="K17" i="17"/>
  <c r="J17" i="17"/>
  <c r="I17" i="17"/>
  <c r="K16" i="17"/>
  <c r="J16" i="17"/>
  <c r="I16" i="17"/>
  <c r="K15" i="17"/>
  <c r="J15" i="17"/>
  <c r="I15" i="17"/>
  <c r="K14" i="17"/>
  <c r="J14" i="17"/>
  <c r="I14" i="17"/>
  <c r="K13" i="17"/>
  <c r="J13" i="17"/>
  <c r="I13" i="17"/>
  <c r="K12" i="17"/>
  <c r="J12" i="17"/>
  <c r="I12" i="17"/>
  <c r="K11" i="17"/>
  <c r="J11" i="17"/>
  <c r="I11" i="17"/>
  <c r="K10" i="17"/>
  <c r="J10" i="17"/>
  <c r="I10" i="17"/>
  <c r="K9" i="17"/>
  <c r="J9" i="17"/>
  <c r="I9" i="17"/>
  <c r="K8" i="17"/>
  <c r="J8" i="17"/>
  <c r="I8" i="17"/>
  <c r="K7" i="17"/>
  <c r="J7" i="17"/>
  <c r="I7" i="17"/>
  <c r="K6" i="17"/>
  <c r="J6" i="17"/>
  <c r="I6" i="17"/>
  <c r="K5" i="17"/>
  <c r="J5" i="17"/>
  <c r="I5" i="17"/>
  <c r="K16" i="16"/>
  <c r="J16" i="16"/>
  <c r="K15" i="16"/>
  <c r="J15" i="16"/>
  <c r="I15" i="16"/>
  <c r="K14" i="16"/>
  <c r="J14" i="16"/>
  <c r="I14" i="16"/>
  <c r="K13" i="16"/>
  <c r="J13" i="16"/>
  <c r="I13" i="16"/>
  <c r="K12" i="16"/>
  <c r="J12" i="16"/>
  <c r="I12" i="16"/>
  <c r="K11" i="16"/>
  <c r="J11" i="16"/>
  <c r="I11" i="16"/>
  <c r="K10" i="16"/>
  <c r="J10" i="16"/>
  <c r="I10" i="16"/>
  <c r="K9" i="16"/>
  <c r="J9" i="16"/>
  <c r="I9" i="16"/>
  <c r="K8" i="16"/>
  <c r="J8" i="16"/>
  <c r="I8" i="16"/>
  <c r="K7" i="16"/>
  <c r="J7" i="16"/>
  <c r="I7" i="16"/>
  <c r="K6" i="16"/>
  <c r="J6" i="16"/>
  <c r="I6" i="16"/>
  <c r="K5" i="16"/>
  <c r="J5" i="16"/>
  <c r="I5" i="16"/>
  <c r="K51" i="15"/>
  <c r="J51" i="15"/>
  <c r="K50" i="15"/>
  <c r="J50" i="15"/>
  <c r="K49" i="15"/>
  <c r="J49" i="15"/>
  <c r="I49" i="15"/>
  <c r="K48" i="15"/>
  <c r="J48" i="15"/>
  <c r="I48" i="15"/>
  <c r="K47" i="15"/>
  <c r="J47" i="15"/>
  <c r="I47" i="15"/>
  <c r="K46" i="15"/>
  <c r="J46" i="15"/>
  <c r="I46" i="15"/>
  <c r="K45" i="15"/>
  <c r="J45" i="15"/>
  <c r="I45" i="15"/>
  <c r="K44" i="15"/>
  <c r="J44" i="15"/>
  <c r="I44" i="15"/>
  <c r="K43" i="15"/>
  <c r="J43" i="15"/>
  <c r="I43" i="15"/>
  <c r="K42" i="15"/>
  <c r="J42" i="15"/>
  <c r="I42" i="15"/>
  <c r="K41" i="15"/>
  <c r="J41" i="15"/>
  <c r="I41" i="15"/>
  <c r="K40" i="15"/>
  <c r="J40" i="15"/>
  <c r="I40" i="15"/>
  <c r="K39" i="15"/>
  <c r="J39" i="15"/>
  <c r="I39" i="15"/>
  <c r="K38" i="15"/>
  <c r="J38" i="15"/>
  <c r="I38" i="15"/>
  <c r="K37" i="15"/>
  <c r="J37" i="15"/>
  <c r="I37" i="15"/>
  <c r="K36" i="15"/>
  <c r="J36" i="15"/>
  <c r="I36" i="15"/>
  <c r="K35" i="15"/>
  <c r="J35" i="15"/>
  <c r="I35" i="15"/>
  <c r="K34" i="15"/>
  <c r="J34" i="15"/>
  <c r="I34" i="15"/>
  <c r="K33" i="15"/>
  <c r="J33" i="15"/>
  <c r="I33" i="15"/>
  <c r="K32" i="15"/>
  <c r="J32" i="15"/>
  <c r="I32" i="15"/>
  <c r="K31" i="15"/>
  <c r="J31" i="15"/>
  <c r="I31" i="15"/>
  <c r="K30" i="15"/>
  <c r="J30" i="15"/>
  <c r="I30" i="15"/>
  <c r="K29" i="15"/>
  <c r="J29" i="15"/>
  <c r="I29" i="15"/>
  <c r="K28" i="15"/>
  <c r="J28" i="15"/>
  <c r="I28" i="15"/>
  <c r="K27" i="15"/>
  <c r="J27" i="15"/>
  <c r="I27" i="15"/>
  <c r="K26" i="15"/>
  <c r="J26" i="15"/>
  <c r="I26" i="15"/>
  <c r="K25" i="15"/>
  <c r="J25" i="15"/>
  <c r="I25" i="15"/>
  <c r="K24" i="15"/>
  <c r="J24" i="15"/>
  <c r="I24" i="15"/>
  <c r="K23" i="15"/>
  <c r="J23" i="15"/>
  <c r="I23" i="15"/>
  <c r="K22" i="15"/>
  <c r="J22" i="15"/>
  <c r="I22" i="15"/>
  <c r="K21" i="15"/>
  <c r="J21" i="15"/>
  <c r="I21" i="15"/>
  <c r="K20" i="15"/>
  <c r="J20" i="15"/>
  <c r="I20" i="15"/>
  <c r="K19" i="15"/>
  <c r="J19" i="15"/>
  <c r="I19" i="15"/>
  <c r="K18" i="15"/>
  <c r="J18" i="15"/>
  <c r="I18" i="15"/>
  <c r="K17" i="15"/>
  <c r="J17" i="15"/>
  <c r="I17" i="15"/>
  <c r="K16" i="15"/>
  <c r="J16" i="15"/>
  <c r="I16" i="15"/>
  <c r="K15" i="15"/>
  <c r="J15" i="15"/>
  <c r="I15" i="15"/>
  <c r="K14" i="15"/>
  <c r="J14" i="15"/>
  <c r="I14" i="15"/>
  <c r="K13" i="15"/>
  <c r="J13" i="15"/>
  <c r="I13" i="15"/>
  <c r="K12" i="15"/>
  <c r="J12" i="15"/>
  <c r="I12" i="15"/>
  <c r="K11" i="15"/>
  <c r="J11" i="15"/>
  <c r="I11" i="15"/>
  <c r="K10" i="15"/>
  <c r="J10" i="15"/>
  <c r="I10" i="15"/>
  <c r="K9" i="15"/>
  <c r="J9" i="15"/>
  <c r="I9" i="15"/>
  <c r="K8" i="15"/>
  <c r="J8" i="15"/>
  <c r="I8" i="15"/>
  <c r="K7" i="15"/>
  <c r="J7" i="15"/>
  <c r="I7" i="15"/>
  <c r="K6" i="15"/>
  <c r="J6" i="15"/>
  <c r="I6" i="15"/>
  <c r="K5" i="15"/>
  <c r="J5" i="15"/>
  <c r="I5" i="15"/>
  <c r="K4" i="15"/>
  <c r="J4" i="15"/>
  <c r="I4" i="15"/>
  <c r="I11" i="14"/>
  <c r="H11" i="14"/>
  <c r="I10" i="14"/>
  <c r="H10" i="14"/>
  <c r="I9" i="14"/>
  <c r="H9" i="14"/>
  <c r="I8" i="14"/>
  <c r="H8" i="14"/>
  <c r="I7" i="14"/>
  <c r="H7" i="14"/>
  <c r="I6" i="14"/>
  <c r="H6" i="14"/>
  <c r="I5" i="14"/>
  <c r="H5" i="14"/>
  <c r="J17" i="13"/>
  <c r="I17" i="13"/>
  <c r="J16" i="13"/>
  <c r="I16" i="13"/>
  <c r="J15" i="13"/>
  <c r="I15" i="13"/>
  <c r="J14" i="13"/>
  <c r="I14" i="13"/>
  <c r="J13" i="13"/>
  <c r="I13" i="13"/>
  <c r="J12" i="13"/>
  <c r="I12" i="13"/>
  <c r="J11" i="13"/>
  <c r="I11" i="13"/>
  <c r="J10" i="13"/>
  <c r="I10" i="13"/>
  <c r="J9" i="13"/>
  <c r="I9" i="13"/>
  <c r="J8" i="13"/>
  <c r="I8" i="13"/>
  <c r="J7" i="13"/>
  <c r="I7" i="13"/>
  <c r="J6" i="13"/>
  <c r="I6" i="13"/>
  <c r="J5" i="13"/>
  <c r="I5" i="13"/>
  <c r="I19" i="11" l="1"/>
  <c r="H19" i="11"/>
  <c r="I18" i="11"/>
  <c r="H18" i="11"/>
  <c r="I16" i="11"/>
  <c r="H16" i="11"/>
  <c r="I15" i="11"/>
  <c r="H15" i="11"/>
  <c r="I14" i="11"/>
  <c r="H14" i="11"/>
  <c r="I13" i="11"/>
  <c r="H13" i="11"/>
  <c r="I12" i="11"/>
  <c r="H12" i="11"/>
  <c r="I11" i="11"/>
  <c r="H11" i="11"/>
  <c r="I10" i="11"/>
  <c r="H10" i="11"/>
  <c r="I9" i="11"/>
  <c r="H9" i="11"/>
  <c r="I8" i="11"/>
  <c r="H8" i="11"/>
  <c r="I7" i="11"/>
  <c r="H7" i="11"/>
  <c r="I6" i="11"/>
  <c r="H6" i="11"/>
  <c r="I5" i="11"/>
  <c r="H5" i="11"/>
  <c r="J43" i="9" l="1"/>
  <c r="I43" i="9"/>
  <c r="H43" i="9"/>
  <c r="G43" i="9"/>
  <c r="F43" i="9"/>
  <c r="E43" i="9"/>
  <c r="D43" i="9"/>
  <c r="C43" i="9"/>
  <c r="J41" i="9"/>
  <c r="I41" i="9"/>
  <c r="H41" i="9"/>
  <c r="G41" i="9"/>
  <c r="F41" i="9"/>
  <c r="E41" i="9"/>
  <c r="D41" i="9"/>
  <c r="C41" i="9"/>
  <c r="L40" i="9"/>
  <c r="K40" i="9"/>
  <c r="L39" i="9"/>
  <c r="K39" i="9"/>
  <c r="L38" i="9"/>
  <c r="K38" i="9"/>
  <c r="L37" i="9"/>
  <c r="K37" i="9"/>
  <c r="L36" i="9"/>
  <c r="K36" i="9"/>
  <c r="L35" i="9"/>
  <c r="K35" i="9"/>
  <c r="L34" i="9"/>
  <c r="K34" i="9"/>
  <c r="L33" i="9"/>
  <c r="K33" i="9"/>
  <c r="L32" i="9"/>
  <c r="K32" i="9"/>
  <c r="L31" i="9"/>
  <c r="K31" i="9"/>
  <c r="L30" i="9"/>
  <c r="K30" i="9"/>
  <c r="L29" i="9"/>
  <c r="K29" i="9"/>
  <c r="L28" i="9"/>
  <c r="K28" i="9"/>
  <c r="L27" i="9"/>
  <c r="K27" i="9"/>
  <c r="L26" i="9"/>
  <c r="K26" i="9"/>
  <c r="J22" i="9"/>
  <c r="I22" i="9"/>
  <c r="H22" i="9"/>
  <c r="G22" i="9"/>
  <c r="F22" i="9"/>
  <c r="E22" i="9"/>
  <c r="D22" i="9"/>
  <c r="C22" i="9"/>
  <c r="K21" i="9"/>
  <c r="K20" i="9"/>
  <c r="K19" i="9"/>
  <c r="K18" i="9"/>
  <c r="K17" i="9"/>
  <c r="K16" i="9"/>
  <c r="K15" i="9"/>
  <c r="K14" i="9"/>
  <c r="K13" i="9"/>
  <c r="K12" i="9"/>
  <c r="K11" i="9"/>
  <c r="K10" i="9"/>
  <c r="K9" i="9"/>
  <c r="K8" i="9"/>
  <c r="K7" i="9"/>
  <c r="M48" i="8"/>
  <c r="L48" i="8"/>
  <c r="M47" i="8"/>
  <c r="L47" i="8"/>
  <c r="K47" i="8"/>
  <c r="M46" i="8"/>
  <c r="L46" i="8"/>
  <c r="K46" i="8"/>
  <c r="M45" i="8"/>
  <c r="L45" i="8"/>
  <c r="K45" i="8"/>
  <c r="M44" i="8"/>
  <c r="L44" i="8"/>
  <c r="K44" i="8"/>
  <c r="M43" i="8"/>
  <c r="L43" i="8"/>
  <c r="K43" i="8"/>
  <c r="M42" i="8"/>
  <c r="L42" i="8"/>
  <c r="K42" i="8"/>
  <c r="M41" i="8"/>
  <c r="L41" i="8"/>
  <c r="K41" i="8"/>
  <c r="M40" i="8"/>
  <c r="L40" i="8"/>
  <c r="K40" i="8"/>
  <c r="M39" i="8"/>
  <c r="L39" i="8"/>
  <c r="K39" i="8"/>
  <c r="M38" i="8"/>
  <c r="L38" i="8"/>
  <c r="K38" i="8"/>
  <c r="M37" i="8"/>
  <c r="L37" i="8"/>
  <c r="K37" i="8"/>
  <c r="M36" i="8"/>
  <c r="L36" i="8"/>
  <c r="K36" i="8"/>
  <c r="M35" i="8"/>
  <c r="L35" i="8"/>
  <c r="K35" i="8"/>
  <c r="M34" i="8"/>
  <c r="L34" i="8"/>
  <c r="K34" i="8"/>
  <c r="M33" i="8"/>
  <c r="L33" i="8"/>
  <c r="K33" i="8"/>
  <c r="M32" i="8"/>
  <c r="L32" i="8"/>
  <c r="K32" i="8"/>
  <c r="M31" i="8"/>
  <c r="L31" i="8"/>
  <c r="K31" i="8"/>
  <c r="M30" i="8"/>
  <c r="L30" i="8"/>
  <c r="K30" i="8"/>
  <c r="M29" i="8"/>
  <c r="L29" i="8"/>
  <c r="K29" i="8"/>
  <c r="M28" i="8"/>
  <c r="L28" i="8"/>
  <c r="K28" i="8"/>
  <c r="M27" i="8"/>
  <c r="L27" i="8"/>
  <c r="K27" i="8"/>
  <c r="M26" i="8"/>
  <c r="L26" i="8"/>
  <c r="K26" i="8"/>
  <c r="M25" i="8"/>
  <c r="L25" i="8"/>
  <c r="K25" i="8"/>
  <c r="M24" i="8"/>
  <c r="L24" i="8"/>
  <c r="K24" i="8"/>
  <c r="M23" i="8"/>
  <c r="L23" i="8"/>
  <c r="K23" i="8"/>
  <c r="M22" i="8"/>
  <c r="L22" i="8"/>
  <c r="K22" i="8"/>
  <c r="M21" i="8"/>
  <c r="L21" i="8"/>
  <c r="K21" i="8"/>
  <c r="M20" i="8"/>
  <c r="L20" i="8"/>
  <c r="K20" i="8"/>
  <c r="M19" i="8"/>
  <c r="L19" i="8"/>
  <c r="K19" i="8"/>
  <c r="M18" i="8"/>
  <c r="L18" i="8"/>
  <c r="K18" i="8"/>
  <c r="M17" i="8"/>
  <c r="L17" i="8"/>
  <c r="K17" i="8"/>
  <c r="M16" i="8"/>
  <c r="L16" i="8"/>
  <c r="K16" i="8"/>
  <c r="M15" i="8"/>
  <c r="L15" i="8"/>
  <c r="K15" i="8"/>
  <c r="M14" i="8"/>
  <c r="L14" i="8"/>
  <c r="K14" i="8"/>
  <c r="M13" i="8"/>
  <c r="L13" i="8"/>
  <c r="K13" i="8"/>
  <c r="M12" i="8"/>
  <c r="L12" i="8"/>
  <c r="K12" i="8"/>
  <c r="M11" i="8"/>
  <c r="L11" i="8"/>
  <c r="K11" i="8"/>
  <c r="M10" i="8"/>
  <c r="L10" i="8"/>
  <c r="K10" i="8"/>
  <c r="M9" i="8"/>
  <c r="L9" i="8"/>
  <c r="K9" i="8"/>
  <c r="M8" i="8"/>
  <c r="L8" i="8"/>
  <c r="K8" i="8"/>
  <c r="M7" i="8"/>
  <c r="L7" i="8"/>
  <c r="K7" i="8"/>
  <c r="M6" i="8"/>
  <c r="L6" i="8"/>
  <c r="K6" i="8"/>
  <c r="M5" i="8"/>
  <c r="L5" i="8"/>
  <c r="K5" i="8"/>
  <c r="M21" i="7" l="1"/>
  <c r="L21" i="7"/>
  <c r="M20" i="7"/>
  <c r="L20" i="7"/>
  <c r="K20" i="7"/>
  <c r="M19" i="7"/>
  <c r="L19" i="7"/>
  <c r="K19" i="7"/>
  <c r="M18" i="7"/>
  <c r="L18" i="7"/>
  <c r="K18" i="7"/>
  <c r="M17" i="7"/>
  <c r="L17" i="7"/>
  <c r="K17" i="7"/>
  <c r="M16" i="7"/>
  <c r="L16" i="7"/>
  <c r="K16" i="7"/>
  <c r="M15" i="7"/>
  <c r="L15" i="7"/>
  <c r="K15" i="7"/>
  <c r="M14" i="7"/>
  <c r="L14" i="7"/>
  <c r="K14" i="7"/>
  <c r="M13" i="7"/>
  <c r="L13" i="7"/>
  <c r="K13" i="7"/>
  <c r="M12" i="7"/>
  <c r="L12" i="7"/>
  <c r="K12" i="7"/>
  <c r="M11" i="7"/>
  <c r="L11" i="7"/>
  <c r="K11" i="7"/>
  <c r="M10" i="7"/>
  <c r="L10" i="7"/>
  <c r="K10" i="7"/>
  <c r="M9" i="7"/>
  <c r="L9" i="7"/>
  <c r="K9" i="7"/>
  <c r="M8" i="7"/>
  <c r="L8" i="7"/>
  <c r="K8" i="7"/>
  <c r="M7" i="7"/>
  <c r="L7" i="7"/>
  <c r="K7" i="7"/>
  <c r="M6" i="7"/>
  <c r="L6" i="7"/>
  <c r="K6" i="7"/>
  <c r="M5" i="7"/>
  <c r="L5" i="7"/>
  <c r="K5" i="7"/>
  <c r="K46" i="6"/>
  <c r="J46" i="6"/>
  <c r="K45" i="6"/>
  <c r="J45" i="6"/>
  <c r="I45" i="6"/>
  <c r="K44" i="6"/>
  <c r="J44" i="6"/>
  <c r="I44" i="6"/>
  <c r="K43" i="6"/>
  <c r="J43" i="6"/>
  <c r="I43" i="6"/>
  <c r="K42" i="6"/>
  <c r="J42" i="6"/>
  <c r="I42" i="6"/>
  <c r="K41" i="6"/>
  <c r="J41" i="6"/>
  <c r="I41" i="6"/>
  <c r="K40" i="6"/>
  <c r="J40" i="6"/>
  <c r="I40" i="6"/>
  <c r="K39" i="6"/>
  <c r="J39" i="6"/>
  <c r="I39" i="6"/>
  <c r="K38" i="6"/>
  <c r="J38" i="6"/>
  <c r="I38" i="6"/>
  <c r="K37" i="6"/>
  <c r="J37" i="6"/>
  <c r="I37" i="6"/>
  <c r="K36" i="6"/>
  <c r="J36" i="6"/>
  <c r="I36" i="6"/>
  <c r="K35" i="6"/>
  <c r="J35" i="6"/>
  <c r="I35" i="6"/>
  <c r="K34" i="6"/>
  <c r="J34" i="6"/>
  <c r="I34" i="6"/>
  <c r="K33" i="6"/>
  <c r="J33" i="6"/>
  <c r="I33" i="6"/>
  <c r="K32" i="6"/>
  <c r="J32" i="6"/>
  <c r="I32" i="6"/>
  <c r="K31" i="6"/>
  <c r="J31" i="6"/>
  <c r="I31" i="6"/>
  <c r="K30" i="6"/>
  <c r="J30" i="6"/>
  <c r="I30" i="6"/>
  <c r="K29" i="6"/>
  <c r="J29" i="6"/>
  <c r="I29" i="6"/>
  <c r="K28" i="6"/>
  <c r="J28" i="6"/>
  <c r="I28" i="6"/>
  <c r="K27" i="6"/>
  <c r="J27" i="6"/>
  <c r="I27" i="6"/>
  <c r="K26" i="6"/>
  <c r="J26" i="6"/>
  <c r="I26" i="6"/>
  <c r="K25" i="6"/>
  <c r="J25" i="6"/>
  <c r="I25" i="6"/>
  <c r="K24" i="6"/>
  <c r="J24" i="6"/>
  <c r="I24" i="6"/>
  <c r="K23" i="6"/>
  <c r="J23" i="6"/>
  <c r="I23" i="6"/>
  <c r="K22" i="6"/>
  <c r="J22" i="6"/>
  <c r="I22" i="6"/>
  <c r="K21" i="6"/>
  <c r="J21" i="6"/>
  <c r="I21" i="6"/>
  <c r="K20" i="6"/>
  <c r="J20" i="6"/>
  <c r="I20" i="6"/>
  <c r="K19" i="6"/>
  <c r="J19" i="6"/>
  <c r="I19" i="6"/>
  <c r="K18" i="6"/>
  <c r="J18" i="6"/>
  <c r="I18" i="6"/>
  <c r="K17" i="6"/>
  <c r="J17" i="6"/>
  <c r="I17" i="6"/>
  <c r="K16" i="6"/>
  <c r="J16" i="6"/>
  <c r="I16" i="6"/>
  <c r="K15" i="6"/>
  <c r="J15" i="6"/>
  <c r="I15" i="6"/>
  <c r="K14" i="6"/>
  <c r="J14" i="6"/>
  <c r="I14" i="6"/>
  <c r="K13" i="6"/>
  <c r="J13" i="6"/>
  <c r="I13" i="6"/>
  <c r="K12" i="6"/>
  <c r="J12" i="6"/>
  <c r="I12" i="6"/>
  <c r="K11" i="6"/>
  <c r="J11" i="6"/>
  <c r="I11" i="6"/>
  <c r="K10" i="6"/>
  <c r="J10" i="6"/>
  <c r="I10" i="6"/>
  <c r="K9" i="6"/>
  <c r="J9" i="6"/>
  <c r="I9" i="6"/>
  <c r="K8" i="6"/>
  <c r="J8" i="6"/>
  <c r="I8" i="6"/>
  <c r="K7" i="6"/>
  <c r="J7" i="6"/>
  <c r="I7" i="6"/>
  <c r="K6" i="6"/>
  <c r="J6" i="6"/>
  <c r="I6" i="6"/>
  <c r="K5" i="6"/>
  <c r="J5" i="6"/>
  <c r="I5" i="6"/>
  <c r="I11" i="5"/>
  <c r="H11" i="5"/>
  <c r="I10" i="5"/>
  <c r="H10" i="5"/>
  <c r="I9" i="5"/>
  <c r="H9" i="5"/>
  <c r="I8" i="5"/>
  <c r="H8" i="5"/>
  <c r="I7" i="5"/>
  <c r="H7" i="5"/>
  <c r="I6" i="5"/>
  <c r="H6" i="5"/>
  <c r="I5" i="5"/>
  <c r="H5" i="5"/>
  <c r="J19" i="4"/>
  <c r="I19" i="4"/>
  <c r="J18" i="4"/>
  <c r="I18" i="4"/>
  <c r="J17" i="4"/>
  <c r="I17" i="4"/>
  <c r="J16" i="4"/>
  <c r="I16" i="4"/>
  <c r="J15" i="4"/>
  <c r="I15" i="4"/>
  <c r="J14" i="4"/>
  <c r="I14" i="4"/>
  <c r="J13" i="4"/>
  <c r="I13" i="4"/>
  <c r="J12" i="4"/>
  <c r="I12" i="4"/>
  <c r="J11" i="4"/>
  <c r="I11" i="4"/>
  <c r="J10" i="4"/>
  <c r="I10" i="4"/>
  <c r="J9" i="4"/>
  <c r="I9" i="4"/>
  <c r="J8" i="4"/>
  <c r="I8" i="4"/>
  <c r="J7" i="4"/>
  <c r="I7" i="4"/>
  <c r="J6" i="4"/>
  <c r="I6" i="4"/>
  <c r="J10" i="3" l="1"/>
  <c r="I10" i="3"/>
  <c r="J9" i="3"/>
  <c r="I9" i="3"/>
  <c r="J8" i="3"/>
  <c r="I8" i="3"/>
  <c r="J7" i="3"/>
  <c r="I7" i="3"/>
  <c r="J6" i="3"/>
  <c r="I6" i="3"/>
  <c r="J5" i="3"/>
  <c r="I5" i="3"/>
  <c r="I11" i="2"/>
  <c r="H11" i="2"/>
  <c r="I10" i="2"/>
  <c r="H10" i="2"/>
  <c r="I9" i="2"/>
  <c r="H9" i="2"/>
  <c r="I8" i="2"/>
  <c r="H8" i="2"/>
  <c r="I7" i="2"/>
  <c r="H7" i="2"/>
  <c r="I6" i="2"/>
  <c r="H6" i="2"/>
  <c r="I5" i="2"/>
  <c r="H5" i="2"/>
</calcChain>
</file>

<file path=xl/sharedStrings.xml><?xml version="1.0" encoding="utf-8"?>
<sst xmlns="http://schemas.openxmlformats.org/spreadsheetml/2006/main" count="3268" uniqueCount="957">
  <si>
    <t>Intercambio comercial por continente 2014-2018</t>
  </si>
  <si>
    <t>(En millones de US$ FOB)</t>
  </si>
  <si>
    <t>Participación 2018</t>
  </si>
  <si>
    <t>Variación 2018/2017</t>
  </si>
  <si>
    <t>África</t>
  </si>
  <si>
    <t>América</t>
  </si>
  <si>
    <t>Asia</t>
  </si>
  <si>
    <t>Oceanía</t>
  </si>
  <si>
    <t>Europa</t>
  </si>
  <si>
    <r>
      <t xml:space="preserve">Otros </t>
    </r>
    <r>
      <rPr>
        <vertAlign val="superscript"/>
        <sz val="8"/>
        <rFont val="Calibri Light"/>
        <family val="2"/>
        <scheme val="major"/>
      </rPr>
      <t>(1)</t>
    </r>
  </si>
  <si>
    <t>Total</t>
  </si>
  <si>
    <t>Fuente: Declaraciones de Ingreso (DIN) y Declaraciones de Salida (DUS); Importaciones y Exportaciones a título definitivo ajustadas con sus documentos modificatorios. Servicio Nacional de Aduanas</t>
  </si>
  <si>
    <r>
      <rPr>
        <vertAlign val="superscript"/>
        <sz val="6"/>
        <rFont val="Calibri Light"/>
        <family val="2"/>
        <scheme val="major"/>
      </rPr>
      <t>(1)</t>
    </r>
    <r>
      <rPr>
        <sz val="6"/>
        <rFont val="Calibri Light"/>
        <family val="2"/>
        <scheme val="major"/>
      </rPr>
      <t xml:space="preserve"> Se considera como "Otros" a aquellos códigos contemplados en el Anexo 51-9, que no corresponden a países como por ejemplo: Orígenes o Destinaciones no precisadas por razones comerciales o militares o Pesca Extraterritorial</t>
    </r>
  </si>
  <si>
    <t>Comercio exterior chileno 2014-2018</t>
  </si>
  <si>
    <t>(En millones de US$ )</t>
  </si>
  <si>
    <t>Exportación (FOB)</t>
  </si>
  <si>
    <t xml:space="preserve">Exportación Minera </t>
  </si>
  <si>
    <t xml:space="preserve">Exportación No Minera </t>
  </si>
  <si>
    <t>Total Exportación</t>
  </si>
  <si>
    <t>Importación (CIF)</t>
  </si>
  <si>
    <t>Importación Combustibles</t>
  </si>
  <si>
    <t>Importación No Combustibles</t>
  </si>
  <si>
    <t>Total Importación</t>
  </si>
  <si>
    <t>Principales productos de las exportaciones chilenas 2014-2018</t>
  </si>
  <si>
    <r>
      <t>Cód. Arancelario</t>
    </r>
    <r>
      <rPr>
        <b/>
        <vertAlign val="superscript"/>
        <sz val="8"/>
        <rFont val="Calibri Light"/>
        <family val="2"/>
        <scheme val="major"/>
      </rPr>
      <t>(1)</t>
    </r>
  </si>
  <si>
    <t>Glosa Arancelaria</t>
  </si>
  <si>
    <t>26030000</t>
  </si>
  <si>
    <t>Minerales de cobre y sus concentrados</t>
  </si>
  <si>
    <t>74031100</t>
  </si>
  <si>
    <t>Cátodos y secciones de cátodo, de cobre refinado</t>
  </si>
  <si>
    <r>
      <t>74020010</t>
    </r>
    <r>
      <rPr>
        <b/>
        <vertAlign val="superscript"/>
        <sz val="8"/>
        <rFont val="Calibri Light"/>
        <family val="2"/>
        <scheme val="major"/>
      </rPr>
      <t>(2)</t>
    </r>
  </si>
  <si>
    <t>Cobre para el afino</t>
  </si>
  <si>
    <t>47032100</t>
  </si>
  <si>
    <t>Pasta química de madera de coníferas, a la sosa (soda) o al sulfato, excepto para disolver, semiblanqueada o blanqueada</t>
  </si>
  <si>
    <t>47032910</t>
  </si>
  <si>
    <t xml:space="preserve">Pasta química de madera de eucaliptu, a la sosa (soda) o al sulfato, excepto para disolver, semiblanqueada o blanqueada  </t>
  </si>
  <si>
    <r>
      <t>71081200</t>
    </r>
    <r>
      <rPr>
        <b/>
        <vertAlign val="superscript"/>
        <sz val="8"/>
        <rFont val="Calibri Light"/>
        <family val="2"/>
        <scheme val="major"/>
      </rPr>
      <t>(3)</t>
    </r>
  </si>
  <si>
    <t>Las demás formas de oro en bruto, para uso no monetario</t>
  </si>
  <si>
    <t>03044120</t>
  </si>
  <si>
    <t>Filetes de Salmones del Atlántico y salmones del Danubio, frescos o refrigerados</t>
  </si>
  <si>
    <t>26131010</t>
  </si>
  <si>
    <t>Concentrados de minerales de molibdeno tostados</t>
  </si>
  <si>
    <t>08092919</t>
  </si>
  <si>
    <t xml:space="preserve">Las demás cerezas dulces frescas </t>
  </si>
  <si>
    <r>
      <t>28369100</t>
    </r>
    <r>
      <rPr>
        <b/>
        <vertAlign val="superscript"/>
        <sz val="8"/>
        <rFont val="Calibri Light"/>
        <family val="2"/>
        <scheme val="major"/>
      </rPr>
      <t>(4)</t>
    </r>
  </si>
  <si>
    <t>Carbonatos de litio</t>
  </si>
  <si>
    <t>Total Principales Productos</t>
  </si>
  <si>
    <t>Resto de Exportaciones</t>
  </si>
  <si>
    <t>Rancho de Naves</t>
  </si>
  <si>
    <t>Total Exportaciones</t>
  </si>
  <si>
    <t>Fuente: Declaraciones de Salida (DUS); Exportaciones a título definitivo ajustadas con sus documentos modificatorios. Servicio Nacional de Aduanas</t>
  </si>
  <si>
    <r>
      <rPr>
        <vertAlign val="superscript"/>
        <sz val="6"/>
        <rFont val="Calibri Light"/>
        <family val="2"/>
        <scheme val="major"/>
      </rPr>
      <t>(1)</t>
    </r>
    <r>
      <rPr>
        <sz val="6"/>
        <rFont val="Calibri Light"/>
        <family val="2"/>
        <scheme val="major"/>
      </rPr>
      <t>Para facilitar la comparación anual de las cifras; y dado el cambio de Arancel ocurrido durante el año 2017, los códigos arancelarios que se presentan se ajustaron al Arancel 2012</t>
    </r>
  </si>
  <si>
    <r>
      <rPr>
        <vertAlign val="superscript"/>
        <sz val="6"/>
        <color theme="1"/>
        <rFont val="Calibri Light"/>
        <family val="2"/>
        <scheme val="major"/>
      </rPr>
      <t>(2)</t>
    </r>
    <r>
      <rPr>
        <sz val="6"/>
        <color theme="1"/>
        <rFont val="Calibri Light"/>
        <family val="2"/>
        <scheme val="major"/>
      </rPr>
      <t xml:space="preserve"> Código S.A. perteneciente al Arancel 2012, cuya correlación con el Arancel 2017 corresponde a los códigos S.A. 74020011, 74020012, 74020013 y 74020019</t>
    </r>
  </si>
  <si>
    <r>
      <rPr>
        <vertAlign val="superscript"/>
        <sz val="6"/>
        <color theme="1"/>
        <rFont val="Calibri Light"/>
        <family val="2"/>
        <scheme val="major"/>
      </rPr>
      <t>(3)</t>
    </r>
    <r>
      <rPr>
        <sz val="6"/>
        <color theme="1"/>
        <rFont val="Calibri Light"/>
        <family val="2"/>
        <scheme val="major"/>
      </rPr>
      <t xml:space="preserve"> Código S.A. perteneciente al Arancel 2012, cuya correlación con el Arancel 2017 corresponde a los códigos S.A. 71081210 y 71081220</t>
    </r>
  </si>
  <si>
    <r>
      <rPr>
        <vertAlign val="superscript"/>
        <sz val="6"/>
        <color theme="1"/>
        <rFont val="Calibri Light"/>
        <family val="2"/>
        <scheme val="major"/>
      </rPr>
      <t>(4)</t>
    </r>
    <r>
      <rPr>
        <sz val="6"/>
        <color theme="1"/>
        <rFont val="Calibri Light"/>
        <family val="2"/>
        <scheme val="major"/>
      </rPr>
      <t xml:space="preserve"> Código S.A. perteneciente al Arancel 2012, cuya correlación con el Arancel 2017 corresponde a los códigos S.A. 28369110, 28369120 y 28369190</t>
    </r>
  </si>
  <si>
    <t>Movimiento de carga de las exportaciones chilenas por vía de transporte 2014-2018</t>
  </si>
  <si>
    <t>(En toneladas)</t>
  </si>
  <si>
    <t>Marítima, Fluvial y Lacustre</t>
  </si>
  <si>
    <t>Carretero/Terrestre</t>
  </si>
  <si>
    <t>Aéreo</t>
  </si>
  <si>
    <t>Ferroviario</t>
  </si>
  <si>
    <t>Oleoductos, Gasoductos</t>
  </si>
  <si>
    <t>Otra</t>
  </si>
  <si>
    <t xml:space="preserve">Total </t>
  </si>
  <si>
    <t>Principales países de destino de las exportaciones chilenas 2014-2018</t>
  </si>
  <si>
    <t>País de Destino</t>
  </si>
  <si>
    <t>Participación por Continente 2018</t>
  </si>
  <si>
    <t>Participación en Exportaciones 2018</t>
  </si>
  <si>
    <t>Sudáfrica</t>
  </si>
  <si>
    <t>Nigeria</t>
  </si>
  <si>
    <t>Ghana</t>
  </si>
  <si>
    <t>Resto</t>
  </si>
  <si>
    <t>Total África</t>
  </si>
  <si>
    <t>Estados Unidos</t>
  </si>
  <si>
    <t>Brasil</t>
  </si>
  <si>
    <t>Perú</t>
  </si>
  <si>
    <t>México</t>
  </si>
  <si>
    <t>Canadá</t>
  </si>
  <si>
    <t>Argentina</t>
  </si>
  <si>
    <t>Colombia</t>
  </si>
  <si>
    <t>Ecuador</t>
  </si>
  <si>
    <t>Bolivia</t>
  </si>
  <si>
    <t>Costa Rica</t>
  </si>
  <si>
    <t>Total América</t>
  </si>
  <si>
    <t>China</t>
  </si>
  <si>
    <t>Japón</t>
  </si>
  <si>
    <t>Corea del Sur</t>
  </si>
  <si>
    <t>India</t>
  </si>
  <si>
    <t>Taiwán</t>
  </si>
  <si>
    <t>Total Asia</t>
  </si>
  <si>
    <t>España</t>
  </si>
  <si>
    <t>Holanda</t>
  </si>
  <si>
    <t>Suiza</t>
  </si>
  <si>
    <t>Francia</t>
  </si>
  <si>
    <t>Alemania</t>
  </si>
  <si>
    <t>Rusia</t>
  </si>
  <si>
    <t>Italia</t>
  </si>
  <si>
    <t>Reino Unido</t>
  </si>
  <si>
    <t>Bélgica</t>
  </si>
  <si>
    <t>Bulgaria</t>
  </si>
  <si>
    <t>Total Europa</t>
  </si>
  <si>
    <t>Australia</t>
  </si>
  <si>
    <t>Nueva Zelandia</t>
  </si>
  <si>
    <t>Total Oceanía</t>
  </si>
  <si>
    <r>
      <t>Otros</t>
    </r>
    <r>
      <rPr>
        <b/>
        <vertAlign val="superscript"/>
        <sz val="8"/>
        <rFont val="Calibri Light"/>
        <family val="2"/>
        <scheme val="major"/>
      </rPr>
      <t>(1)</t>
    </r>
  </si>
  <si>
    <t>Principales productos mineros 2014-2018</t>
  </si>
  <si>
    <t>Cód. Grupo CUCI</t>
  </si>
  <si>
    <t>Glosa Grupo CUCI</t>
  </si>
  <si>
    <t>Cód. Subgrupo CUCI</t>
  </si>
  <si>
    <t>Glosa Subgrupo CUCI</t>
  </si>
  <si>
    <t>Participación en Exportaciones Mineras 2018</t>
  </si>
  <si>
    <t>682</t>
  </si>
  <si>
    <t>Cobre</t>
  </si>
  <si>
    <t>283</t>
  </si>
  <si>
    <t>Minerales de cobre y sus concentrados; matas de cobre, cobre de cementación</t>
  </si>
  <si>
    <t>287</t>
  </si>
  <si>
    <t>Minerales de metales comunes y sus concentrados, n.e.p.</t>
  </si>
  <si>
    <t>287.8</t>
  </si>
  <si>
    <t>Minerales de molibdeno, niobio, tántalo, titanio, vanadio y circonio y sus concentrados</t>
  </si>
  <si>
    <t>287.5</t>
  </si>
  <si>
    <t>Minerales de zinc y sus concentrados</t>
  </si>
  <si>
    <t>287.4</t>
  </si>
  <si>
    <t>Minerales de plomo y sus concentrados</t>
  </si>
  <si>
    <t>287.9</t>
  </si>
  <si>
    <t>Otros minerales de metales comunes no ferrosos y sus concentrados</t>
  </si>
  <si>
    <t>287.6</t>
  </si>
  <si>
    <t>Minerales de estaño y sus concentrados</t>
  </si>
  <si>
    <t>287.7</t>
  </si>
  <si>
    <t>Minerales de manganeso y sus concentrados (incluso minerales de hierro manganíferos y sus concentrados que contengan un 20% o más de manganeso calculado sobre la base del peso seco)</t>
  </si>
  <si>
    <t>Total Minerales de metales comunes y sus concentrados, n.e.p.</t>
  </si>
  <si>
    <t>523</t>
  </si>
  <si>
    <t>Sales metálicas y peroxisales de ácidos inorgánicos</t>
  </si>
  <si>
    <t>971</t>
  </si>
  <si>
    <t>Oro no monetario (excepto minerales y concentrados de oro)</t>
  </si>
  <si>
    <t>281</t>
  </si>
  <si>
    <t>Mineral de hierro y sus concentrados</t>
  </si>
  <si>
    <t>522</t>
  </si>
  <si>
    <t>Elementos químicos inorgánicos, óxidos y sales hologenadas</t>
  </si>
  <si>
    <t>Total Principales Productos Mineros</t>
  </si>
  <si>
    <t>Resto Exportación Minera</t>
  </si>
  <si>
    <t xml:space="preserve">Total Exportación Minera </t>
  </si>
  <si>
    <t>Nota: n.e.p, no especificado en otra parte</t>
  </si>
  <si>
    <t>Principales productos no mineros 2014-2018</t>
  </si>
  <si>
    <t>Cód. Rubro CUCI</t>
  </si>
  <si>
    <t>Glosa Rubro CUCI</t>
  </si>
  <si>
    <t>Participación en Exportaciones No Mineras 2018</t>
  </si>
  <si>
    <t>057</t>
  </si>
  <si>
    <t>057.93</t>
  </si>
  <si>
    <t>Frutas y nueces, frescas o secas</t>
  </si>
  <si>
    <t>Albaricoques (damascos), cerezas, melocotones (duraznos), frescos…</t>
  </si>
  <si>
    <t>057.51</t>
  </si>
  <si>
    <t>Uvas frescas</t>
  </si>
  <si>
    <t>057.4</t>
  </si>
  <si>
    <t>Manzanas frescas</t>
  </si>
  <si>
    <t>057.94</t>
  </si>
  <si>
    <t>Fresas, frambuesas, zarzamoras, moras, frambuesas norteamericanas, grosellas, arándanos, frescos…</t>
  </si>
  <si>
    <t>057.76</t>
  </si>
  <si>
    <t>Nueces (de nogal)</t>
  </si>
  <si>
    <t>Resto 057</t>
  </si>
  <si>
    <t>Total Frutas y nueces, frescas o secas</t>
  </si>
  <si>
    <t>034</t>
  </si>
  <si>
    <t>034.21</t>
  </si>
  <si>
    <t>Pescado fresco, refrigerado o congelado</t>
  </si>
  <si>
    <t>Salmónidos congelados</t>
  </si>
  <si>
    <t>034.51</t>
  </si>
  <si>
    <t>Filetes de pescado y otras carnes de pescado, frescas o refrigeradas</t>
  </si>
  <si>
    <t>034.4</t>
  </si>
  <si>
    <t>Filetes de pescado congelados</t>
  </si>
  <si>
    <t>034.12</t>
  </si>
  <si>
    <t>Salmónidos frescos o refrigerados</t>
  </si>
  <si>
    <t>034.55</t>
  </si>
  <si>
    <t>Carnes de pescado congeladas</t>
  </si>
  <si>
    <t>Resto 034</t>
  </si>
  <si>
    <t>Total Pescado fresco, refrigerado o congelado</t>
  </si>
  <si>
    <t>251</t>
  </si>
  <si>
    <t>Pasta y desperdicios de papel</t>
  </si>
  <si>
    <t>251.51</t>
  </si>
  <si>
    <t>Pasta química de madera, a la sosa o al sulfato, semiblanqueada o blanqueada de coníferas…</t>
  </si>
  <si>
    <t>251.52</t>
  </si>
  <si>
    <t>Pasta química de madera, a la sosa o al sulfato, excepto la soluble, semiblanqueada o blanqueada, de otras especies no coníferas…</t>
  </si>
  <si>
    <t>251.41</t>
  </si>
  <si>
    <t>Pasta química de madera, a la sosa o al sulfato, excepto la soluble, sin blanquear de coníferas…</t>
  </si>
  <si>
    <t>Resto 251</t>
  </si>
  <si>
    <t>Total Pasta y desperdicios de papel</t>
  </si>
  <si>
    <t>112</t>
  </si>
  <si>
    <t>Bebidas alcohólicas</t>
  </si>
  <si>
    <t>112.17</t>
  </si>
  <si>
    <t>Vino de uvas frescas; mosto de uva con la fermentación impedida o detenida…</t>
  </si>
  <si>
    <t>112.15</t>
  </si>
  <si>
    <t>Vino espumoso</t>
  </si>
  <si>
    <t>Resto 112</t>
  </si>
  <si>
    <t>Total Bebidas alcohólicas</t>
  </si>
  <si>
    <t>248</t>
  </si>
  <si>
    <t>Madera trabajada simplemente y traviesas de madera para vías férreas</t>
  </si>
  <si>
    <t>248.2</t>
  </si>
  <si>
    <t>Madera de coníferas, aserrada o cortada longitudinalmente, &gt; a 6 mm de espesor…</t>
  </si>
  <si>
    <t>248.3</t>
  </si>
  <si>
    <t>Madera de coníferas con librado continuo a lo largo de cualquiera de sus bordes o caras…</t>
  </si>
  <si>
    <t>Resto 248</t>
  </si>
  <si>
    <t>Total Madera trabajada simplemente y traviesas de madera para vías férreas</t>
  </si>
  <si>
    <t>012</t>
  </si>
  <si>
    <t>012.22</t>
  </si>
  <si>
    <t>Otras carnes frescas, congeladas o refrigeradas…</t>
  </si>
  <si>
    <t>Carne de ganado porcino congelada</t>
  </si>
  <si>
    <t>012.35</t>
  </si>
  <si>
    <t>Cortes de aves y despojos congelados</t>
  </si>
  <si>
    <t>Resto 012</t>
  </si>
  <si>
    <t>Total Otras carnes frescas, congeladas o refrigeradas…</t>
  </si>
  <si>
    <t>634</t>
  </si>
  <si>
    <t>634.31</t>
  </si>
  <si>
    <t>Hojas de madera para enchapado, madera terciada, madera aglomerada…</t>
  </si>
  <si>
    <t>Las demás maderas contrachapadas, constituidas exclusivamente por hojas de madera de espesor unitario &lt; = a 6 mm…</t>
  </si>
  <si>
    <t>634.54</t>
  </si>
  <si>
    <t>Tableros de fibra de densidad media…</t>
  </si>
  <si>
    <t>Resto 634</t>
  </si>
  <si>
    <t>Total Hojas de madera para enchapado, madera terciada, madera aglomerada…</t>
  </si>
  <si>
    <t>058</t>
  </si>
  <si>
    <t>Frutas en conserva y preparados de frutas…</t>
  </si>
  <si>
    <t>292</t>
  </si>
  <si>
    <t>Productos vegetales en bruto, n.e.p.</t>
  </si>
  <si>
    <t>641</t>
  </si>
  <si>
    <t>Papel y cartón</t>
  </si>
  <si>
    <t>Total Principales Productos No Mineros</t>
  </si>
  <si>
    <t>Exportacion de servicios transfronterizos clasificados por Aduanas</t>
  </si>
  <si>
    <t>Resto Exportación No Minera</t>
  </si>
  <si>
    <t xml:space="preserve">Total Exportación No Minera </t>
  </si>
  <si>
    <t>Nota: Existen glosas de grupos o rubros que debido a su extensión han sido acortadas. En el Clasificador Uniforme para el Comercio Internacional Revisión 4 es posible encontrar las descripciones completas</t>
  </si>
  <si>
    <t>Nota 2: n.e.p, no especificado en otra parte</t>
  </si>
  <si>
    <t>Total 2017</t>
  </si>
  <si>
    <t>Total 2018</t>
  </si>
  <si>
    <t>Otros productos</t>
  </si>
  <si>
    <t>Los demás productos mineros</t>
  </si>
  <si>
    <t>Arica y Parinacota</t>
  </si>
  <si>
    <t>Antofagasta</t>
  </si>
  <si>
    <t>Atacama</t>
  </si>
  <si>
    <t>Coquimbo</t>
  </si>
  <si>
    <t>Metropolitana</t>
  </si>
  <si>
    <t>Los Lagos</t>
  </si>
  <si>
    <t>Principales grupos de exportación por región de salida 2017-2018</t>
  </si>
  <si>
    <t>Cobre y Minerales de cobre y sus concentrados; matas de cobre, cobre de cementación</t>
  </si>
  <si>
    <t>Frutas y nueces,  frescas o secas</t>
  </si>
  <si>
    <t>Pescado, fresco, refrigerado o congelado</t>
  </si>
  <si>
    <t>Participación 2017</t>
  </si>
  <si>
    <t>Tarapacá</t>
  </si>
  <si>
    <t>Valparaíso</t>
  </si>
  <si>
    <t>Biobío</t>
  </si>
  <si>
    <t>La Araucanía</t>
  </si>
  <si>
    <t>Los Ríos</t>
  </si>
  <si>
    <t>Aysén del General C.I. del Campo</t>
  </si>
  <si>
    <t>Magallanes y la Antártica Chilena</t>
  </si>
  <si>
    <t>Otras Operaciones</t>
  </si>
  <si>
    <t>Movimiento de carga de las exportaciones chilenas por lugar de salida 2014-2018</t>
  </si>
  <si>
    <r>
      <t xml:space="preserve">Lugar de Salida (Puerto-Aeropuerto-Avanzada) </t>
    </r>
    <r>
      <rPr>
        <b/>
        <vertAlign val="superscript"/>
        <sz val="8"/>
        <rFont val="Calibri Light"/>
        <family val="2"/>
        <scheme val="major"/>
      </rPr>
      <t>(1)</t>
    </r>
  </si>
  <si>
    <t>Arica</t>
  </si>
  <si>
    <t>Concordia (Chacalluta)</t>
  </si>
  <si>
    <t>Chungará</t>
  </si>
  <si>
    <t>Visviri</t>
  </si>
  <si>
    <t>Aeropuerto Chacalluta</t>
  </si>
  <si>
    <t xml:space="preserve">Total Arica y Parinacota </t>
  </si>
  <si>
    <t xml:space="preserve">Tarapacá </t>
  </si>
  <si>
    <t>Patillos</t>
  </si>
  <si>
    <t>Total Arica y Parinacota</t>
  </si>
  <si>
    <t>Patache</t>
  </si>
  <si>
    <t>Iquique</t>
  </si>
  <si>
    <t>Colchane</t>
  </si>
  <si>
    <t>Aeropuerto Diego Aracena</t>
  </si>
  <si>
    <t xml:space="preserve">Total Tarapacá </t>
  </si>
  <si>
    <t xml:space="preserve">Antofagasta </t>
  </si>
  <si>
    <t>Caleta Coloso</t>
  </si>
  <si>
    <t>Puerto Angamos</t>
  </si>
  <si>
    <t>Tocopilla</t>
  </si>
  <si>
    <t>Michilla</t>
  </si>
  <si>
    <t>Ollagüe</t>
  </si>
  <si>
    <t>Paso Jama</t>
  </si>
  <si>
    <t>San Pedro de Atacama</t>
  </si>
  <si>
    <t>Mejillones</t>
  </si>
  <si>
    <t>Aeropuerto Cerro Moreno</t>
  </si>
  <si>
    <t xml:space="preserve">Total Antofagasta </t>
  </si>
  <si>
    <t xml:space="preserve">Atacama </t>
  </si>
  <si>
    <t>Caldera</t>
  </si>
  <si>
    <t>Total Antofagasta</t>
  </si>
  <si>
    <t>Huasco/Guacolda</t>
  </si>
  <si>
    <t>Chañaral/Barquito</t>
  </si>
  <si>
    <t>San Francisco</t>
  </si>
  <si>
    <t>-</t>
  </si>
  <si>
    <t xml:space="preserve">Total Atacama </t>
  </si>
  <si>
    <t xml:space="preserve">Coquimbo </t>
  </si>
  <si>
    <t>Guayacán</t>
  </si>
  <si>
    <t>Total Atacama</t>
  </si>
  <si>
    <t>Los Vilos</t>
  </si>
  <si>
    <t>Agua Negra</t>
  </si>
  <si>
    <t xml:space="preserve">Total Coquimbo </t>
  </si>
  <si>
    <t xml:space="preserve">Valparaíso </t>
  </si>
  <si>
    <t>San Antonio</t>
  </si>
  <si>
    <t>Total Coquimbo</t>
  </si>
  <si>
    <t>Ventanas</t>
  </si>
  <si>
    <t>Cristo Redentor (Los Libertadores)</t>
  </si>
  <si>
    <t>Quintero</t>
  </si>
  <si>
    <t xml:space="preserve">Total Valparaíso </t>
  </si>
  <si>
    <t xml:space="preserve">Metropolitana </t>
  </si>
  <si>
    <t>Aeropuerto A.M. Benítez</t>
  </si>
  <si>
    <t xml:space="preserve">Total Metropolitana </t>
  </si>
  <si>
    <t xml:space="preserve">Biobío </t>
  </si>
  <si>
    <t>Coronel</t>
  </si>
  <si>
    <t>Lirquén</t>
  </si>
  <si>
    <t>San Vicente</t>
  </si>
  <si>
    <t>Talcahuano</t>
  </si>
  <si>
    <t>Penco</t>
  </si>
  <si>
    <t>Aeropuerto Carriel Sur</t>
  </si>
  <si>
    <t xml:space="preserve">Total Biobío </t>
  </si>
  <si>
    <t>Pino Hachado (Liucura)</t>
  </si>
  <si>
    <t>Mamuil Malal (Puesco)</t>
  </si>
  <si>
    <t xml:space="preserve">Total La Araucanía </t>
  </si>
  <si>
    <t>Corral</t>
  </si>
  <si>
    <t>Total Los Ríos</t>
  </si>
  <si>
    <t xml:space="preserve">Los Lagos </t>
  </si>
  <si>
    <t>Calbuco</t>
  </si>
  <si>
    <t>Cardenal Samoré (Puyehue)</t>
  </si>
  <si>
    <t>Puerto Montt</t>
  </si>
  <si>
    <t>Castro</t>
  </si>
  <si>
    <t>Aeropuerto El Tepual</t>
  </si>
  <si>
    <t xml:space="preserve">Total Los Lagos </t>
  </si>
  <si>
    <t>Chacabuco/Pto.Aysén</t>
  </si>
  <si>
    <t>Huemules</t>
  </si>
  <si>
    <t>Total Los Lagos</t>
  </si>
  <si>
    <t>Río Jeinememi (Chile Chico)</t>
  </si>
  <si>
    <t>Roballos (Baker)</t>
  </si>
  <si>
    <t>Coyhaique Alto</t>
  </si>
  <si>
    <t>Triana</t>
  </si>
  <si>
    <t>Total Aysén del General C.I. del Campo</t>
  </si>
  <si>
    <t>Cabo Negro</t>
  </si>
  <si>
    <t>Punta Arenas</t>
  </si>
  <si>
    <t>Integración Austral (Monte Aymond)</t>
  </si>
  <si>
    <t>Puerto Williams</t>
  </si>
  <si>
    <t>San Sebastián</t>
  </si>
  <si>
    <t>Natales</t>
  </si>
  <si>
    <t>Aeropuerto C.I. del Campo</t>
  </si>
  <si>
    <t>Total Magallanes y la Antártica Chilena</t>
  </si>
  <si>
    <t>Otros puertos chilenos</t>
  </si>
  <si>
    <r>
      <rPr>
        <vertAlign val="superscript"/>
        <sz val="6"/>
        <rFont val="Calibri Light"/>
        <family val="2"/>
        <scheme val="major"/>
      </rPr>
      <t>(1)</t>
    </r>
    <r>
      <rPr>
        <sz val="6"/>
        <rFont val="Calibri Light"/>
        <family val="2"/>
        <scheme val="major"/>
      </rPr>
      <t xml:space="preserve"> Corresponde a la ubicación geográfica del Lugar de Salida (Puerto-Aeropuerto-Avanzada)</t>
    </r>
  </si>
  <si>
    <t>Otros servicios prestados a las empresas</t>
  </si>
  <si>
    <t>Servicios de telecomunicaciones</t>
  </si>
  <si>
    <t>Servicios profesionales</t>
  </si>
  <si>
    <t>Servicios de investigación y desarrollo</t>
  </si>
  <si>
    <t>Servicios de asesoría y otros servicios financieros</t>
  </si>
  <si>
    <t>Otros servicios no contemplados en otra parte</t>
  </si>
  <si>
    <t>Todos los servicios de seguros y relacionados con los seguros</t>
  </si>
  <si>
    <t>Servicios bancarios y de intermediacion financiera</t>
  </si>
  <si>
    <t>Servicios audiovisuales</t>
  </si>
  <si>
    <t>Servicios de turismo y servicios relacionados con viajes</t>
  </si>
  <si>
    <t>Otros servicios de enseñanza</t>
  </si>
  <si>
    <t>Servicios de transporte maritimo</t>
  </si>
  <si>
    <t>Servicios transfronterizos calificados por Aduanas como exportación 2014-2018</t>
  </si>
  <si>
    <t>(En miles de US$ FOB)</t>
  </si>
  <si>
    <t>Servicios Calificados como Exportación</t>
  </si>
  <si>
    <t>2014</t>
  </si>
  <si>
    <t>2015</t>
  </si>
  <si>
    <t>2016</t>
  </si>
  <si>
    <t>2017</t>
  </si>
  <si>
    <t>2018</t>
  </si>
  <si>
    <t>Participación Total 2018</t>
  </si>
  <si>
    <t>Servicios de informática y servicios conexos</t>
  </si>
  <si>
    <t>Servicios auxiliares en relación con todos los medios de transporte</t>
  </si>
  <si>
    <t>Total Exportación de Servicios Transfronterizo autorizados por Aduana</t>
  </si>
  <si>
    <t>Grupo de Servicio</t>
  </si>
  <si>
    <t>Participación  2018</t>
  </si>
  <si>
    <t>Participacion por Grupo 2018</t>
  </si>
  <si>
    <t>Servicios de suministro de sedes ("hosting") para sitios Web y correo electrónico</t>
  </si>
  <si>
    <t>Servicios de apoyo técnico en
computación e Informática (mantenimiento y reparación), por vía remota (Internet)</t>
  </si>
  <si>
    <t>Servicios en diseño y desarrollo de aplicaciones de tecnologías de información</t>
  </si>
  <si>
    <t>Servicios de asesoría en tecnologías de la información</t>
  </si>
  <si>
    <t>Servicios de suministro de aplicaciones computacionales en línea, vía Internet (ASP)</t>
  </si>
  <si>
    <t>Total Servicios de informática y servicios conexos</t>
  </si>
  <si>
    <t>Servicios de mantenimiento y reparación de aviones, helicópteros y otros aparatos aéreos</t>
  </si>
  <si>
    <t>Servicios de mantenimiento y reparación de embarcaciones (buques), estructuras y plataformas flotantes</t>
  </si>
  <si>
    <t>Servicios de gestión logística de pre embarque</t>
  </si>
  <si>
    <t>Servicio de remolque y tracción para vehículos terrestres extranjeros, en tránsito por Chile</t>
  </si>
  <si>
    <t>Servicios de supervisión, consolidación, desconsolidación, pesaje y embarque de mercancías, en tránsito por Chile</t>
  </si>
  <si>
    <t>Total Servicios auxiliares en relación con todos los medios de transporte</t>
  </si>
  <si>
    <t>Servicios de asesoría en gestión de la comercialización de empresas (marketing)</t>
  </si>
  <si>
    <t>Servicios de filmación de películas cinematográficas para promoción o publicidad (comerciales)</t>
  </si>
  <si>
    <t>Servicios de asesoría en gestión financiera de empresas</t>
  </si>
  <si>
    <t>Servicios de administración de empresas navieras</t>
  </si>
  <si>
    <t>Servicios de estudios de mercado</t>
  </si>
  <si>
    <t>Total Otros servicios prestados a las empresas</t>
  </si>
  <si>
    <t>Servicios de telecomunicaciones de portadores
(carrier internacional) para llamadas telefónicas internacionales en tránsito, que se originen…</t>
  </si>
  <si>
    <t>Servicios de transmisión internacional de datos, para señales de ingreso o en tránsito</t>
  </si>
  <si>
    <t>Servicios de telecomunicaciones móviles para llamadas telefónicas internacionales del tipo "Roaming In"</t>
  </si>
  <si>
    <t>Servicios de telecomunicaciones de portadores
(carrier internacional) para llamadas telefónicas internacionales con destino a un…</t>
  </si>
  <si>
    <t>Servicios de mensajería de texto, audio y/o video, suministrados mediante plataforma computacional conectada con sistemas de telefonía móvil</t>
  </si>
  <si>
    <t>Total Servicios de telecomunicaciones</t>
  </si>
  <si>
    <t>Servicios de asesoría en ingeniería aplicada a la industria</t>
  </si>
  <si>
    <t>Servicios de ingeniería para instalaciones de la minería extractiva del cobre</t>
  </si>
  <si>
    <t>Servicios de revisión de cuentas</t>
  </si>
  <si>
    <t>Servicios de asesoría en ingeniería aplicada a la minería</t>
  </si>
  <si>
    <t>Servicios de ingeniería para instalaciones de la metalurgia del cobre</t>
  </si>
  <si>
    <t>Total Servicios profesionales</t>
  </si>
  <si>
    <t>Servicios de investigación y desarrollo en la química y la biología</t>
  </si>
  <si>
    <t>Servicios de investigación y desarrollo en las ciencias médicas y farmacéuticas</t>
  </si>
  <si>
    <t>Total Servicios de investigación y desarrollo</t>
  </si>
  <si>
    <t>Servicios bancarios y de intermediación financiera</t>
  </si>
  <si>
    <t>Servicios de transporte marítimo</t>
  </si>
  <si>
    <t>Nota: Existen glosas de grupos de servicios que debido a us extensión han sido acortadas. En el listado de Servicios Calificados como Exportación de Aduanas es posible encontrar las descripciones completas</t>
  </si>
  <si>
    <t>Nota: Existen glosas de grupos de servicios que debido a su extensión han sido acortadas. En el listado de Servicios Calificados como Exportación de Aduanas es posible encontrar las descripciones completas</t>
  </si>
  <si>
    <t>Principales productos de las importaciones chilenas 2014-2018</t>
  </si>
  <si>
    <t>(En millones de US$ CIF)</t>
  </si>
  <si>
    <t>Importación</t>
  </si>
  <si>
    <t>27101940</t>
  </si>
  <si>
    <t>Aceites combustibles destilados (gasoil, diésel oíl)</t>
  </si>
  <si>
    <t>27090020</t>
  </si>
  <si>
    <t>Aceites crudos de petróleo o de mineral bituminoso (grados API &gt; = 25)</t>
  </si>
  <si>
    <r>
      <t>87032391</t>
    </r>
    <r>
      <rPr>
        <b/>
        <vertAlign val="superscript"/>
        <sz val="8"/>
        <rFont val="Calibri Light"/>
        <family val="2"/>
        <scheme val="major"/>
      </rPr>
      <t>(2)</t>
    </r>
  </si>
  <si>
    <t>Automóviles de turismo de cilindrada &gt; 1.500 cm³ y &lt; = 3.000 cm³</t>
  </si>
  <si>
    <t>27090010</t>
  </si>
  <si>
    <t>Aceites crudos de petróleo o de mineral bituminoso (grados API &lt; 25)</t>
  </si>
  <si>
    <t>85171200</t>
  </si>
  <si>
    <t>Teléfonos celulares y los de otras redes inalámbricas</t>
  </si>
  <si>
    <r>
      <t>87032291</t>
    </r>
    <r>
      <rPr>
        <b/>
        <vertAlign val="superscript"/>
        <sz val="8"/>
        <rFont val="Calibri Light"/>
        <family val="2"/>
        <scheme val="major"/>
      </rPr>
      <t>(3)</t>
    </r>
  </si>
  <si>
    <t>Automóviles de turismo de cilindrada &gt;  1.000 cm³ y &lt; = 1.500 cm³</t>
  </si>
  <si>
    <t>87042121</t>
  </si>
  <si>
    <t>Camionetas con capacidad de carga útil &gt; 500 kilos y &lt; = 2.000 kilos</t>
  </si>
  <si>
    <t>27111100</t>
  </si>
  <si>
    <t>Gas natural licuado</t>
  </si>
  <si>
    <t>27011220</t>
  </si>
  <si>
    <t>Hulla bituminosa para uso térmico</t>
  </si>
  <si>
    <r>
      <t>02013000</t>
    </r>
    <r>
      <rPr>
        <b/>
        <vertAlign val="superscript"/>
        <sz val="8"/>
        <rFont val="Calibri Light"/>
        <family val="2"/>
        <scheme val="major"/>
      </rPr>
      <t>(4)</t>
    </r>
  </si>
  <si>
    <t>Carne bovina deshuesada, fresca o refrigerada</t>
  </si>
  <si>
    <t>Resto de Importaciones</t>
  </si>
  <si>
    <t>Total Importaciones</t>
  </si>
  <si>
    <t>Fuente: Declaraciones de Ingreso (DIN); Importaciones  a título definitivo ajustadas con sus documentos modificatorios. Servicio Nacional de Aduanas</t>
  </si>
  <si>
    <r>
      <rPr>
        <vertAlign val="superscript"/>
        <sz val="6"/>
        <rFont val="Calibri Light"/>
        <family val="2"/>
        <scheme val="major"/>
      </rPr>
      <t>(1)</t>
    </r>
    <r>
      <rPr>
        <sz val="6"/>
        <rFont val="Calibri Light"/>
        <family val="2"/>
        <scheme val="major"/>
      </rPr>
      <t xml:space="preserve"> Para facilitar la comparación anual de las cifras, y dado el cambio de Arancel ocurrido durante el año 2017, los códigos arancelarios que se presentan se ajustaron al Arancel 2012</t>
    </r>
  </si>
  <si>
    <r>
      <rPr>
        <vertAlign val="superscript"/>
        <sz val="6"/>
        <rFont val="Calibri Light"/>
        <family val="2"/>
        <scheme val="major"/>
      </rPr>
      <t>(2)</t>
    </r>
    <r>
      <rPr>
        <sz val="6"/>
        <rFont val="Calibri Light"/>
        <family val="2"/>
        <scheme val="major"/>
      </rPr>
      <t xml:space="preserve"> Código S.A. perteneciente al Arancel 2012, cuya correlación con el Arancel 2017 corresponde a los códigos S.A. 87032391, 87034034 y 87036034</t>
    </r>
  </si>
  <si>
    <r>
      <rPr>
        <vertAlign val="superscript"/>
        <sz val="6"/>
        <rFont val="Calibri Light"/>
        <family val="2"/>
        <scheme val="major"/>
      </rPr>
      <t>(3)</t>
    </r>
    <r>
      <rPr>
        <sz val="6"/>
        <rFont val="Calibri Light"/>
        <family val="2"/>
        <scheme val="major"/>
      </rPr>
      <t xml:space="preserve"> Código S.A. perteneciente al Arancel 2012, cuya correlación con el Arancel 2017 corresponde a los códigos S.A. 87032291, 87034024 y 87036024</t>
    </r>
  </si>
  <si>
    <r>
      <rPr>
        <vertAlign val="superscript"/>
        <sz val="6"/>
        <rFont val="Calibri Light"/>
        <family val="2"/>
        <scheme val="major"/>
      </rPr>
      <t>(4)</t>
    </r>
    <r>
      <rPr>
        <sz val="6"/>
        <rFont val="Calibri Light"/>
        <family val="2"/>
        <scheme val="major"/>
      </rPr>
      <t xml:space="preserve"> Código S.A. perteneciente al Arancel 2012, cuya correlación con el Arancel 2017 corresponde a los códigos S.A. 02013010, 02013020, 02013030, 02013040, 02013050 y 02013090</t>
    </r>
  </si>
  <si>
    <t>Movimiento de carga de las importaciones chilenas por vía de transporte 2014-2018</t>
  </si>
  <si>
    <t xml:space="preserve">Fuente: Declaraciones de Ingreso (DIN); Importaciones  a titulo definitivo ajustadas con sus documentos modificatorios. Servicio Nacional de Aduanas </t>
  </si>
  <si>
    <t>Nota: Se excluyen las Importaciones Vía Postal (FIVP)</t>
  </si>
  <si>
    <t>Principales países de origen de las importaciones chilenas 2014-2018</t>
  </si>
  <si>
    <t>Egipto</t>
  </si>
  <si>
    <t>País de Origen</t>
  </si>
  <si>
    <t>Participación en Importaciones 2018</t>
  </si>
  <si>
    <t>Marruecos</t>
  </si>
  <si>
    <t>Guinea Ecuatorial</t>
  </si>
  <si>
    <t>Trinidad y Tobago</t>
  </si>
  <si>
    <t>Paraguay</t>
  </si>
  <si>
    <t>Thailandia</t>
  </si>
  <si>
    <t>Vietnam</t>
  </si>
  <si>
    <t>Malasia</t>
  </si>
  <si>
    <t>Indonesia</t>
  </si>
  <si>
    <t>Israel</t>
  </si>
  <si>
    <t>Suecia</t>
  </si>
  <si>
    <t>Turquía</t>
  </si>
  <si>
    <t>Finlandia</t>
  </si>
  <si>
    <r>
      <rPr>
        <vertAlign val="superscript"/>
        <sz val="6"/>
        <color theme="1"/>
        <rFont val="Calibri Light"/>
        <family val="2"/>
        <scheme val="major"/>
      </rPr>
      <t xml:space="preserve">(1) </t>
    </r>
    <r>
      <rPr>
        <sz val="6"/>
        <color theme="1"/>
        <rFont val="Calibri Light"/>
        <family val="2"/>
        <scheme val="major"/>
      </rPr>
      <t>Se considera como "Otros" a aquellos códigos contemplados en el Anexo 51-9, que no corresponden a países como por ejemplo: Orígenes o Destinaciones no precisadas por razones comerciales o militares o Pesca Extraterritorial</t>
    </r>
  </si>
  <si>
    <t>Uruguay</t>
  </si>
  <si>
    <t>Guatemala</t>
  </si>
  <si>
    <t>Venezuela</t>
  </si>
  <si>
    <t>Singapur</t>
  </si>
  <si>
    <t>Chipre</t>
  </si>
  <si>
    <t>Brunei</t>
  </si>
  <si>
    <t>Austria</t>
  </si>
  <si>
    <t>Dinamarca</t>
  </si>
  <si>
    <t>Portugal</t>
  </si>
  <si>
    <t>Polonia</t>
  </si>
  <si>
    <t>Noruega</t>
  </si>
  <si>
    <t>Irlanda</t>
  </si>
  <si>
    <t>Rumania</t>
  </si>
  <si>
    <t>Eslovenia</t>
  </si>
  <si>
    <t>Grecia</t>
  </si>
  <si>
    <t>Malta</t>
  </si>
  <si>
    <t>Estonia</t>
  </si>
  <si>
    <t>Luxemburgo</t>
  </si>
  <si>
    <t>Lituania</t>
  </si>
  <si>
    <t>Islandia</t>
  </si>
  <si>
    <t>Letonia</t>
  </si>
  <si>
    <t>Croacia</t>
  </si>
  <si>
    <t>Liechtenstein</t>
  </si>
  <si>
    <t>Principales productos combustibles 2014 -2018</t>
  </si>
  <si>
    <t>Participación en Importaciones Combustibles 2018</t>
  </si>
  <si>
    <t>334.6</t>
  </si>
  <si>
    <t>Aceites de petróleo y aceites obtenidos de minerales bituminosos; que contengan por lo menos el 70% de su peso…</t>
  </si>
  <si>
    <t>333.0</t>
  </si>
  <si>
    <t>Aceites de petróleo y aceites obtenidos de minerales bituminosos, crudos</t>
  </si>
  <si>
    <t>321.2</t>
  </si>
  <si>
    <t>Otras variedades de hulla</t>
  </si>
  <si>
    <t>343.1</t>
  </si>
  <si>
    <t>342.1</t>
  </si>
  <si>
    <t>Propano licuado</t>
  </si>
  <si>
    <t>344.2</t>
  </si>
  <si>
    <t>Hidrocarburos gaseosos, licuados, n.e.p.</t>
  </si>
  <si>
    <t>342.5</t>
  </si>
  <si>
    <t>Butano licuado</t>
  </si>
  <si>
    <t>335.4</t>
  </si>
  <si>
    <t>Betún de petróleo, coque de petróleo y mezclas bituminosas, n.e.p.</t>
  </si>
  <si>
    <t>Total Principales Productos Combustibles</t>
  </si>
  <si>
    <t>Resto Importación Combustibles</t>
  </si>
  <si>
    <t>Total Importación Combustibles</t>
  </si>
  <si>
    <t>Nota: Existen glosas de subgrupos que debido a su extensión han sido acortadas. En el Clasificador Uniforme para el Comercio Internacional Revisión 4 es posible encontrar las descripciones completas</t>
  </si>
  <si>
    <t>Principales productos no combustibles 2014 -2018</t>
  </si>
  <si>
    <t>Participación en Importaciones No Combustibles 2018</t>
  </si>
  <si>
    <t>Participación Importaciones 2018</t>
  </si>
  <si>
    <t>781.2</t>
  </si>
  <si>
    <t>Vehículos automotores para el transporte de personas, n.e.p.</t>
  </si>
  <si>
    <t>782.1</t>
  </si>
  <si>
    <t>Vehículos automotores para el transporte de mercancías</t>
  </si>
  <si>
    <t>764.1</t>
  </si>
  <si>
    <t>Teléfonos de usuario, los demás aparatos de transmisión…</t>
  </si>
  <si>
    <t>011.1</t>
  </si>
  <si>
    <t>Carne de ganado bovino, fresca o refrigerada</t>
  </si>
  <si>
    <t>542.9</t>
  </si>
  <si>
    <t>Medicamentos, n.e.p.</t>
  </si>
  <si>
    <t>784.3</t>
  </si>
  <si>
    <t>Otras partes, piezas y accesorios de los vehículos automotores de los grupos 722, 781, 782 y 783</t>
  </si>
  <si>
    <t>761.6</t>
  </si>
  <si>
    <t>Receptores de televisión, con radiorreceptores o aparatos para la grabación o reproducción…</t>
  </si>
  <si>
    <t>752.2</t>
  </si>
  <si>
    <t>Máquinas automáticas para procesamiento de datos, de peso &lt; = 10 kg, que estén constituidas, al menos…</t>
  </si>
  <si>
    <t>716.5</t>
  </si>
  <si>
    <t>Grupos electrógenos</t>
  </si>
  <si>
    <t>723.2</t>
  </si>
  <si>
    <t>Palas mecánicas, excavadoras y cargadoras de pala, autopropulsadas</t>
  </si>
  <si>
    <t>571.1</t>
  </si>
  <si>
    <t>Polietileno</t>
  </si>
  <si>
    <t>783.1</t>
  </si>
  <si>
    <t>Vehículos automotores para el transporte de diez o más personas, incluido el conductor</t>
  </si>
  <si>
    <t>752.3</t>
  </si>
  <si>
    <t>Otras máquinas de procesamiento automático de datos</t>
  </si>
  <si>
    <t>723.9</t>
  </si>
  <si>
    <t>Partes y piezas, n.e.p., de la maquinaria de los grupos 723 y 744.3</t>
  </si>
  <si>
    <t>044.9</t>
  </si>
  <si>
    <t>Otros maíz sin moler</t>
  </si>
  <si>
    <t>Total Principales Productos No Combustibles</t>
  </si>
  <si>
    <t>Resto Importación No Combustibles</t>
  </si>
  <si>
    <t>Total Importación No Combustibles</t>
  </si>
  <si>
    <t>Fuente: Declaraciones de Ingreso (DIN); Importaciones a título definitivo ajustadas con sus documentos modificatorios. Servicio Nacional de Aduanas</t>
  </si>
  <si>
    <t>Movimiento de carga de las importaciones chilenas por lugar de ingreso 2014-2018</t>
  </si>
  <si>
    <r>
      <t>Lugar de Ingreso</t>
    </r>
    <r>
      <rPr>
        <b/>
        <vertAlign val="superscript"/>
        <sz val="8"/>
        <rFont val="Calibri Light"/>
        <family val="2"/>
        <scheme val="major"/>
      </rPr>
      <t>(1)</t>
    </r>
    <r>
      <rPr>
        <b/>
        <sz val="8"/>
        <rFont val="Calibri Light"/>
        <family val="2"/>
        <scheme val="major"/>
      </rPr>
      <t xml:space="preserve"> (Puerto-Aeropuerto-Avanzada)</t>
    </r>
  </si>
  <si>
    <t xml:space="preserve">Arica y Parinacota </t>
  </si>
  <si>
    <t>Abra de Napa</t>
  </si>
  <si>
    <t>Lota</t>
  </si>
  <si>
    <t>Lebu</t>
  </si>
  <si>
    <t>Hua Hum</t>
  </si>
  <si>
    <t>Futaleufú</t>
  </si>
  <si>
    <t>Tortel</t>
  </si>
  <si>
    <t>Las Pampas - Lago Verde</t>
  </si>
  <si>
    <t>Río Jeinemeni (Chile Chico)</t>
  </si>
  <si>
    <t>Ibánez Palavicini</t>
  </si>
  <si>
    <t>Gregorio</t>
  </si>
  <si>
    <t>Tres Puentes</t>
  </si>
  <si>
    <r>
      <rPr>
        <vertAlign val="superscript"/>
        <sz val="6"/>
        <color theme="1"/>
        <rFont val="Calibri Light"/>
        <family val="2"/>
        <scheme val="major"/>
      </rPr>
      <t>(1)</t>
    </r>
    <r>
      <rPr>
        <sz val="6"/>
        <color theme="1"/>
        <rFont val="Calibri Light"/>
        <family val="2"/>
        <scheme val="major"/>
      </rPr>
      <t>Columna Región, corresponde a la ubicación geográfica del Lugar de Ingreso (Puerto-Aeropuerto-Avanzada)</t>
    </r>
  </si>
  <si>
    <t>Recaudación Tributaria, 2014 - 2018</t>
  </si>
  <si>
    <t>Entidad</t>
  </si>
  <si>
    <t>Valor USD</t>
  </si>
  <si>
    <t>% PIB</t>
  </si>
  <si>
    <t>SII (2)</t>
  </si>
  <si>
    <t>SNA (1)</t>
  </si>
  <si>
    <t>TOTAL</t>
  </si>
  <si>
    <t>Fuentes: Banco Central de Chile, Servicio de Impuestos Internos, Servicio Nacional de Aduanas</t>
  </si>
  <si>
    <t>Nota (1): Recaudacion en Aduanas según cuentas de gravamenes recaudados en las importaciones definitivas.</t>
  </si>
  <si>
    <t>Nota (2): Recaudacion total según Informe del SII, convertida a US$ con tasa dólar observado promedio.</t>
  </si>
  <si>
    <t>Principales gravámenes 2014-2018</t>
  </si>
  <si>
    <t>(En millones de US$)</t>
  </si>
  <si>
    <t xml:space="preserve">Derecho Advalorem </t>
  </si>
  <si>
    <t>Impuesto a la ventas y servicios (IVA)</t>
  </si>
  <si>
    <t>Impuestos y derechos a los combustibles derivados del petróleo</t>
  </si>
  <si>
    <t>Impuesto al tabaco, cigarro y cigarrillos</t>
  </si>
  <si>
    <t xml:space="preserve">Otros </t>
  </si>
  <si>
    <t>Recaudación por tipo de gravamen 2014-2018</t>
  </si>
  <si>
    <t>Derechos Arancelarios</t>
  </si>
  <si>
    <t>Recargo mercancías usadas</t>
  </si>
  <si>
    <t>Derechos específicos</t>
  </si>
  <si>
    <t>Derecho Advalorem</t>
  </si>
  <si>
    <t>Sobretasa arancelaria y derechos compensatorios</t>
  </si>
  <si>
    <t>Impuestos</t>
  </si>
  <si>
    <t>Retención de anticipo de IVA</t>
  </si>
  <si>
    <t>Impuesto a las ventas y servicios</t>
  </si>
  <si>
    <t>Impuestos adicionales</t>
  </si>
  <si>
    <t>Valor agregado a las importaciones. Pago letra de cambio o pagaré</t>
  </si>
  <si>
    <t>Impuesto a los tabacos, cigarros, cigarrillos</t>
  </si>
  <si>
    <t>Impuesto a las gasolinas automotrices</t>
  </si>
  <si>
    <t>Impuesto al petróleo diésel</t>
  </si>
  <si>
    <t>Tasas</t>
  </si>
  <si>
    <t>Total Gravámenes</t>
  </si>
  <si>
    <t>Recaudación Ley Corta de Puertos 2017-2018</t>
  </si>
  <si>
    <t>(En US$)</t>
  </si>
  <si>
    <t>Puerto de Ingreso o Salida</t>
  </si>
  <si>
    <t xml:space="preserve">Exportación </t>
  </si>
  <si>
    <t xml:space="preserve">Importación </t>
  </si>
  <si>
    <t>Total Tarapacá</t>
  </si>
  <si>
    <t>Total Valparaíso</t>
  </si>
  <si>
    <t xml:space="preserve"> Biobío</t>
  </si>
  <si>
    <t>Total Biobío</t>
  </si>
  <si>
    <t>Chacabuco/Pto. Aysén</t>
  </si>
  <si>
    <t>Magallanes y Antártica Chilena</t>
  </si>
  <si>
    <t>Total Magallanes y Antártica Chilena</t>
  </si>
  <si>
    <t>Otras operaciones</t>
  </si>
  <si>
    <t>Total Recaudación</t>
  </si>
  <si>
    <t>Arancel efectivo de las importaciones por país de origen 2016-2018</t>
  </si>
  <si>
    <t>Uso del Acuerdo</t>
  </si>
  <si>
    <t>Advalorem Efectivo</t>
  </si>
  <si>
    <t>Advalorem Efectivo 2018</t>
  </si>
  <si>
    <t>Con Acuerdo</t>
  </si>
  <si>
    <t>Con Régimen Especial</t>
  </si>
  <si>
    <t>Con Régimen General</t>
  </si>
  <si>
    <t>MERCOSUR(1)</t>
  </si>
  <si>
    <t>Total MERCOSUR</t>
  </si>
  <si>
    <t>UE(2)</t>
  </si>
  <si>
    <t>Hungría</t>
  </si>
  <si>
    <t>República Checa</t>
  </si>
  <si>
    <t>Eslovaquia</t>
  </si>
  <si>
    <t xml:space="preserve"> -</t>
  </si>
  <si>
    <t>Total UE</t>
  </si>
  <si>
    <t>EFTA</t>
  </si>
  <si>
    <t>Total EFTA</t>
  </si>
  <si>
    <t>P4</t>
  </si>
  <si>
    <t>Total P4</t>
  </si>
  <si>
    <t>Fuente: Declaraciones de Ingreso (DIN); Importaciones a título definitivo ajustadas con sus documentos modificatorios. Servicio Nacional Aduanas</t>
  </si>
  <si>
    <t>(1) Venezuela no se incluye debido a que no se han registrado operaciones de importación desde este país amparadas en la integracion regional MERCOSUR</t>
  </si>
  <si>
    <t>(2) No considera a los Países Bajos</t>
  </si>
  <si>
    <t>Operaciones tramitadas por Zona Franca 2017-2018</t>
  </si>
  <si>
    <t>(En cantidad de documentos)</t>
  </si>
  <si>
    <t>Zona Franca</t>
  </si>
  <si>
    <t>Ingreso/Salida</t>
  </si>
  <si>
    <t>Tipo de documento</t>
  </si>
  <si>
    <t>Año 2017</t>
  </si>
  <si>
    <t>Año 2018</t>
  </si>
  <si>
    <t>Participación por Aduana 2018</t>
  </si>
  <si>
    <t xml:space="preserve"> Variación 2018/2017</t>
  </si>
  <si>
    <t>Ingreso</t>
  </si>
  <si>
    <t>Solicitud de Traslado a Zona Franca (Z)</t>
  </si>
  <si>
    <t>Reexpediciones</t>
  </si>
  <si>
    <t>Total Ingreso</t>
  </si>
  <si>
    <t>Salida</t>
  </si>
  <si>
    <t>Solicitud de Registro de Factura (SRF)</t>
  </si>
  <si>
    <t>Total Salida</t>
  </si>
  <si>
    <t>Total Arica</t>
  </si>
  <si>
    <t>Total Iquique</t>
  </si>
  <si>
    <t>Total Punta Arenas</t>
  </si>
  <si>
    <r>
      <rPr>
        <b/>
        <sz val="6"/>
        <rFont val="Calibri Light"/>
        <family val="2"/>
        <scheme val="major"/>
      </rPr>
      <t>Fuente</t>
    </r>
    <r>
      <rPr>
        <sz val="6"/>
        <rFont val="Calibri Light"/>
        <family val="2"/>
        <scheme val="major"/>
      </rPr>
      <t>: Informe Mensual de Estadísticas de Zona Franca de Aduanas</t>
    </r>
  </si>
  <si>
    <t>(En miles de US$ CIF)</t>
  </si>
  <si>
    <t>Fuente: Informe Mensual de Estadísticas de Zona Franca de Aduanas</t>
  </si>
  <si>
    <t>Aduana</t>
  </si>
  <si>
    <t>Avanzada</t>
  </si>
  <si>
    <t>Variación Vehículos 2018/2017</t>
  </si>
  <si>
    <t>Participación Vehículos 2018/2017</t>
  </si>
  <si>
    <t>Vehículos</t>
  </si>
  <si>
    <t>Viajeros</t>
  </si>
  <si>
    <r>
      <t>Particulares</t>
    </r>
    <r>
      <rPr>
        <b/>
        <vertAlign val="superscript"/>
        <sz val="7"/>
        <rFont val="Calibri Light"/>
        <family val="2"/>
      </rPr>
      <t>(2)</t>
    </r>
  </si>
  <si>
    <r>
      <t>De Pasajeros</t>
    </r>
    <r>
      <rPr>
        <b/>
        <vertAlign val="superscript"/>
        <sz val="7"/>
        <rFont val="Calibri Light"/>
        <family val="2"/>
      </rPr>
      <t>(3)</t>
    </r>
  </si>
  <si>
    <t>Jama</t>
  </si>
  <si>
    <t>Sico</t>
  </si>
  <si>
    <t>Chañaral</t>
  </si>
  <si>
    <t>Pircas Negras</t>
  </si>
  <si>
    <t>Total Chañaral</t>
  </si>
  <si>
    <t xml:space="preserve">Agua Negra </t>
  </si>
  <si>
    <t>Los Andes</t>
  </si>
  <si>
    <t>Total Los Andes</t>
  </si>
  <si>
    <t>Vergara (Los Queñes)</t>
  </si>
  <si>
    <t>Pehuenche (El Maule)</t>
  </si>
  <si>
    <t>Icalma</t>
  </si>
  <si>
    <t xml:space="preserve">Pichachén </t>
  </si>
  <si>
    <t>Total Talcahuano</t>
  </si>
  <si>
    <t>Osorno</t>
  </si>
  <si>
    <t xml:space="preserve">Hua Hum </t>
  </si>
  <si>
    <t>Carirriñe</t>
  </si>
  <si>
    <t>Total Osorno</t>
  </si>
  <si>
    <t>Pérez Rosales (Peulla)</t>
  </si>
  <si>
    <t>Río Encuentro (Alto Palena)</t>
  </si>
  <si>
    <r>
      <t>Río Manso (El León)</t>
    </r>
    <r>
      <rPr>
        <vertAlign val="superscript"/>
        <sz val="7"/>
        <rFont val="Calibri Light"/>
        <family val="2"/>
      </rPr>
      <t>(1)</t>
    </r>
  </si>
  <si>
    <t>Total Puerto Montt</t>
  </si>
  <si>
    <t>Coyhaique</t>
  </si>
  <si>
    <t>Rio Jeinemeni (Chile Chico)</t>
  </si>
  <si>
    <r>
      <t>Río Frías - Appeleg</t>
    </r>
    <r>
      <rPr>
        <vertAlign val="superscript"/>
        <sz val="7"/>
        <rFont val="Calibri Light"/>
        <family val="2"/>
      </rPr>
      <t>(1)</t>
    </r>
  </si>
  <si>
    <r>
      <t>Las Pampas - Lago Verde</t>
    </r>
    <r>
      <rPr>
        <vertAlign val="superscript"/>
        <sz val="7"/>
        <rFont val="Calibri Light"/>
        <family val="2"/>
      </rPr>
      <t>(1)</t>
    </r>
  </si>
  <si>
    <r>
      <t>Ibáñez Pallavicini</t>
    </r>
    <r>
      <rPr>
        <vertAlign val="superscript"/>
        <sz val="7"/>
        <rFont val="Calibri Light"/>
        <family val="2"/>
      </rPr>
      <t>(1)</t>
    </r>
  </si>
  <si>
    <r>
      <t>Roballos (Backer)</t>
    </r>
    <r>
      <rPr>
        <vertAlign val="superscript"/>
        <sz val="7"/>
        <rFont val="Calibri Light"/>
        <family val="2"/>
      </rPr>
      <t>(1)</t>
    </r>
  </si>
  <si>
    <r>
      <t>Pampa Alta</t>
    </r>
    <r>
      <rPr>
        <vertAlign val="superscript"/>
        <sz val="7"/>
        <rFont val="Calibri Light"/>
        <family val="2"/>
      </rPr>
      <t>(1)</t>
    </r>
  </si>
  <si>
    <r>
      <t>Triana</t>
    </r>
    <r>
      <rPr>
        <vertAlign val="superscript"/>
        <sz val="7"/>
        <rFont val="Calibri Light"/>
        <family val="2"/>
      </rPr>
      <t>(1)</t>
    </r>
  </si>
  <si>
    <t>Total Coyhaique</t>
  </si>
  <si>
    <t>Dorotea</t>
  </si>
  <si>
    <t>Laurita - Casas Viejas</t>
  </si>
  <si>
    <t>Río Bellavista</t>
  </si>
  <si>
    <t>Río Don Guillermo</t>
  </si>
  <si>
    <r>
      <rPr>
        <b/>
        <sz val="6"/>
        <rFont val="Calibri Light"/>
        <family val="2"/>
      </rPr>
      <t>Fuente</t>
    </r>
    <r>
      <rPr>
        <sz val="6"/>
        <rFont val="Calibri Light"/>
        <family val="2"/>
      </rPr>
      <t>: Sistema de Vehículos, Servicio Nacional de Aduanas</t>
    </r>
  </si>
  <si>
    <r>
      <rPr>
        <vertAlign val="superscript"/>
        <sz val="6"/>
        <rFont val="Calibri Light"/>
        <family val="2"/>
      </rPr>
      <t>(1)</t>
    </r>
    <r>
      <rPr>
        <sz val="6"/>
        <rFont val="Calibri Light"/>
        <family val="2"/>
      </rPr>
      <t>Paso Controlado por Carabineros</t>
    </r>
  </si>
  <si>
    <r>
      <rPr>
        <vertAlign val="superscript"/>
        <sz val="6"/>
        <rFont val="Calibri Light"/>
        <family val="2"/>
      </rPr>
      <t>(2)</t>
    </r>
    <r>
      <rPr>
        <sz val="6"/>
        <rFont val="Calibri Light"/>
        <family val="2"/>
      </rPr>
      <t>Vehículos Particulares, incluye autos, jeep y demás vehículos livianos para el transporte de personas</t>
    </r>
  </si>
  <si>
    <r>
      <rPr>
        <vertAlign val="superscript"/>
        <sz val="6"/>
        <rFont val="Calibri Light"/>
        <family val="2"/>
      </rPr>
      <t>(3)</t>
    </r>
    <r>
      <rPr>
        <sz val="6"/>
        <rFont val="Calibri Light"/>
        <family val="2"/>
      </rPr>
      <t>Vehículos de Pasajeros, corresponde a los Buses</t>
    </r>
  </si>
  <si>
    <t>Nota: Cifras provisorias  las cuales pueden sufrir modificaciones, posteriores a la elaboración de este documento</t>
  </si>
  <si>
    <t>Ollague</t>
  </si>
  <si>
    <t xml:space="preserve">HuaHum </t>
  </si>
  <si>
    <t>Variación Camiones 2018/2017</t>
  </si>
  <si>
    <t>Participación Camiones 2018/2017</t>
  </si>
  <si>
    <t>Variación Carga 2018/2017</t>
  </si>
  <si>
    <t>Camiones</t>
  </si>
  <si>
    <t>Pasajeros</t>
  </si>
  <si>
    <t>Carga (T)</t>
  </si>
  <si>
    <t>Río Frias - Appeleg</t>
  </si>
  <si>
    <t>Pircas negras</t>
  </si>
  <si>
    <t>Agua Negra (Rivadavia)</t>
  </si>
  <si>
    <t>Laurita- Casas Viejas</t>
  </si>
  <si>
    <t>Ingreso de camiones y carga según Aduana y Avanzada Fronteriza, 2017-2018</t>
  </si>
  <si>
    <t xml:space="preserve"> Salida de vehículos y viajeros según Aduana y Avanzada Fronteriza, 2017-2018</t>
  </si>
  <si>
    <t>Ingreso de vehículos y viajeros según Aduana y Avanzada Fronteriza, 2017-2018</t>
  </si>
  <si>
    <t>Exportación</t>
  </si>
  <si>
    <t>Salida temporal</t>
  </si>
  <si>
    <t>Declaración de Salida</t>
  </si>
  <si>
    <t>Puerto Aysén</t>
  </si>
  <si>
    <t>Total Declaración de Salida</t>
  </si>
  <si>
    <t>Destinaciones de salida por Aduana de tramitación 2018-2017</t>
  </si>
  <si>
    <t>(En cantidad de documentos de salida DUS)</t>
  </si>
  <si>
    <t>Participación Exportación 2018</t>
  </si>
  <si>
    <t>Variación Exportación 2018/2017</t>
  </si>
  <si>
    <t>Reexportación</t>
  </si>
  <si>
    <t>Fuente: Declaraciones de Salida (DUS) a título definitivo ajustadas con sus documentos modificatorios. Servicio Nacional de Aduanas</t>
  </si>
  <si>
    <t>Reingreso</t>
  </si>
  <si>
    <t>Declaración de Ingreso</t>
  </si>
  <si>
    <t>Total Declaración de Ingreso</t>
  </si>
  <si>
    <t>Destinaciones de ingreso por Aduana de tramitación 2017-2018</t>
  </si>
  <si>
    <t>(En cantidad de documentos de ingreso DIN)</t>
  </si>
  <si>
    <t>Participación Importación 2018</t>
  </si>
  <si>
    <t>Variación Importación 2018/2017</t>
  </si>
  <si>
    <t>Almacén Particular de Importacion</t>
  </si>
  <si>
    <t>Admisión Temporal</t>
  </si>
  <si>
    <t>Admisión Temporal para Perfeccionamiento de Activo</t>
  </si>
  <si>
    <t>Redestinación a Zona Franca</t>
  </si>
  <si>
    <t>Fuente: Declaraciones de Ingreso (DIN) a título definitivo ajustadas con sus documento modificatorios.  Servicio Nacional de Aduanas</t>
  </si>
  <si>
    <t>Admisión Temporal para Perfeccionam. Activo</t>
  </si>
  <si>
    <t>Redest. a ZF</t>
  </si>
  <si>
    <t>Operación</t>
  </si>
  <si>
    <t>Tipo de Operación</t>
  </si>
  <si>
    <t xml:space="preserve"> Cantidad de Documentos Tramitados</t>
  </si>
  <si>
    <t>Almacén Particular de Importación</t>
  </si>
  <si>
    <t>Admisión Temporal para Perfeccionamiento Activo</t>
  </si>
  <si>
    <r>
      <rPr>
        <b/>
        <sz val="6"/>
        <rFont val="Calibri Light"/>
        <family val="2"/>
        <scheme val="major"/>
      </rPr>
      <t>Fuente</t>
    </r>
    <r>
      <rPr>
        <sz val="6"/>
        <rFont val="Calibri Light"/>
        <family val="2"/>
        <scheme val="major"/>
      </rPr>
      <t>: Declaraciones de Ingreso (DIN) y Declaraciones de Salida (DUS). Servicio Nacional de Aduanas</t>
    </r>
  </si>
  <si>
    <t xml:space="preserve">Tipo de Operación </t>
  </si>
  <si>
    <t>Cód. Arancelario</t>
  </si>
  <si>
    <t>Principales Códigos Arancelarios</t>
  </si>
  <si>
    <t>Exportación (Millones de US$ FOB)</t>
  </si>
  <si>
    <t>28100020</t>
  </si>
  <si>
    <t>Ácidos bóricos</t>
  </si>
  <si>
    <t>86090000</t>
  </si>
  <si>
    <t>Contenedores…</t>
  </si>
  <si>
    <t>28012000</t>
  </si>
  <si>
    <t>Yodo</t>
  </si>
  <si>
    <t xml:space="preserve">Total Exportación </t>
  </si>
  <si>
    <t>Importación (Millones de US$ CIF)</t>
  </si>
  <si>
    <t>23040020</t>
  </si>
  <si>
    <t>Harinas de tortas de soya</t>
  </si>
  <si>
    <t>87021091</t>
  </si>
  <si>
    <t>Los demás vehículos automóviles de cilindrada &gt; a 2.500 cm³…</t>
  </si>
  <si>
    <t>07112010</t>
  </si>
  <si>
    <t>Aceitunas conservadas provisionalmente en salmuera</t>
  </si>
  <si>
    <t xml:space="preserve">Total Importación </t>
  </si>
  <si>
    <t>Total Intercambio Comercial Arica</t>
  </si>
  <si>
    <r>
      <rPr>
        <b/>
        <sz val="6"/>
        <rFont val="Calibri Light"/>
        <family val="2"/>
        <scheme val="major"/>
      </rPr>
      <t>Fuente</t>
    </r>
    <r>
      <rPr>
        <sz val="6"/>
        <rFont val="Calibri Light"/>
        <family val="2"/>
        <scheme val="major"/>
      </rPr>
      <t>: Declaraciones de Ingreso (DIN) y Declaraciones de Salida (DUS); Importaciones y Exportaciones a título definitivo ajustadas con sus documentos modificatorios. Servicio Nacional de Aduanas</t>
    </r>
  </si>
  <si>
    <t>Nota: Existen glosas arancelarias que debido a su extensión han sido acortadas. En el Arancel Aduanero 2012 es posible encontrar la descripción completa asociada a cada producto</t>
  </si>
  <si>
    <t>Gravamen</t>
  </si>
  <si>
    <t>Principales Gravámenes (Millones de US$)</t>
  </si>
  <si>
    <t>Impuesto a las ventas y servicios (IVA)</t>
  </si>
  <si>
    <t>Impuesto al tabaco, cigarros y cigarrillos</t>
  </si>
  <si>
    <r>
      <rPr>
        <b/>
        <sz val="6"/>
        <rFont val="Calibri Light"/>
        <family val="2"/>
        <scheme val="major"/>
      </rPr>
      <t>Fuente</t>
    </r>
    <r>
      <rPr>
        <sz val="6"/>
        <rFont val="Calibri Light"/>
        <family val="2"/>
        <scheme val="major"/>
      </rPr>
      <t>: Declaraciones de Ingreso (DIN); Importaciones a título definitivo ajustadas con sus documentos modificatorios. Servicio Nacional de Aduanas</t>
    </r>
  </si>
  <si>
    <t>|</t>
  </si>
  <si>
    <t>Viajeros (Personas)</t>
  </si>
  <si>
    <t>Particulares</t>
  </si>
  <si>
    <t>De Pasajeros</t>
  </si>
  <si>
    <t>De Carga</t>
  </si>
  <si>
    <r>
      <rPr>
        <b/>
        <sz val="6"/>
        <rFont val="Calibri Light"/>
        <family val="2"/>
        <scheme val="major"/>
      </rPr>
      <t>Fuente</t>
    </r>
    <r>
      <rPr>
        <sz val="6"/>
        <rFont val="Calibri Light"/>
        <family val="2"/>
        <scheme val="major"/>
      </rPr>
      <t>: Sistema de Vehículos y Sistema de Registro de Operaciones de Transporte Terrestre. Servicio Nacional de Aduanas</t>
    </r>
  </si>
  <si>
    <t>Comercio Exterior Zona Franca de Arica</t>
  </si>
  <si>
    <t>Variación Total 2018/2017</t>
  </si>
  <si>
    <t>Variación Ingreso 2018/2017</t>
  </si>
  <si>
    <t>Variación Salida 2018/2017</t>
  </si>
  <si>
    <t>Documentos Tramitados</t>
  </si>
  <si>
    <t>Monto Operaciones (Millones de US$)</t>
  </si>
  <si>
    <r>
      <rPr>
        <b/>
        <sz val="6"/>
        <rFont val="Calibri Light"/>
        <family val="2"/>
        <scheme val="major"/>
      </rPr>
      <t>Fuente</t>
    </r>
    <r>
      <rPr>
        <sz val="6"/>
        <rFont val="Calibri Light"/>
        <family val="2"/>
        <scheme val="major"/>
      </rPr>
      <t>: Informe Mensual de Estadística de Zona Franca de Aduanas. Servicio Nacional de Aduanas</t>
    </r>
  </si>
  <si>
    <t>Cantidad de Documentos Tramitados</t>
  </si>
  <si>
    <t>Fuente: Declaraciones de Ingreso (DIN) y Declaraciones de Salida (DUS). Servicio Nacional de Aduanas</t>
  </si>
  <si>
    <r>
      <t>Cód. Arancelario</t>
    </r>
    <r>
      <rPr>
        <b/>
        <vertAlign val="superscript"/>
        <sz val="7"/>
        <rFont val="Calibri Light"/>
        <family val="2"/>
        <scheme val="major"/>
      </rPr>
      <t>(1)</t>
    </r>
  </si>
  <si>
    <t>Cátodos y secciones de cátodo de cobre refinado</t>
  </si>
  <si>
    <t>25010020</t>
  </si>
  <si>
    <t xml:space="preserve"> Sal gema, sal de salinas, sal marina</t>
  </si>
  <si>
    <t>85013400</t>
  </si>
  <si>
    <t>Los demás motores de potencia superior a 375 kW…</t>
  </si>
  <si>
    <t>84264100</t>
  </si>
  <si>
    <t>Las demás maquinas y aparatos, autopropulsados sobre neumáticos</t>
  </si>
  <si>
    <r>
      <t>33030000</t>
    </r>
    <r>
      <rPr>
        <vertAlign val="superscript"/>
        <sz val="7"/>
        <rFont val="Calibri Light"/>
        <family val="2"/>
        <scheme val="major"/>
      </rPr>
      <t>(2)</t>
    </r>
  </si>
  <si>
    <t>Perfumes y aguas de tocador</t>
  </si>
  <si>
    <t>Total Intercambio Comercial Iquique</t>
  </si>
  <si>
    <r>
      <rPr>
        <b/>
        <sz val="7"/>
        <rFont val="Calibri Light"/>
        <family val="2"/>
        <scheme val="major"/>
      </rPr>
      <t>Fuente</t>
    </r>
    <r>
      <rPr>
        <sz val="7"/>
        <rFont val="Calibri Light"/>
        <family val="2"/>
        <scheme val="major"/>
      </rPr>
      <t>: Declaraciones de Ingreso (DIN) y Declaraciones de Salida (DUS); Importaciones y Exportaciones a título definitivo ajustadas con sus documentos modificatorios. Servicio Nacional de Aduanas</t>
    </r>
  </si>
  <si>
    <r>
      <rPr>
        <vertAlign val="superscript"/>
        <sz val="7"/>
        <rFont val="Calibri Light"/>
        <family val="2"/>
        <scheme val="major"/>
      </rPr>
      <t>(1)</t>
    </r>
    <r>
      <rPr>
        <sz val="7"/>
        <rFont val="Calibri Light"/>
        <family val="2"/>
        <scheme val="major"/>
      </rPr>
      <t>Para facilitar la comparación anual de las cifras; y dado el cambio de Arancel ocurrido durante el año 2017, los códigos arancelarios que se presentan se ajustaron al Arancel 2012</t>
    </r>
  </si>
  <si>
    <r>
      <rPr>
        <vertAlign val="superscript"/>
        <sz val="7"/>
        <rFont val="Calibri Light"/>
        <family val="2"/>
        <scheme val="major"/>
      </rPr>
      <t>(2)</t>
    </r>
    <r>
      <rPr>
        <sz val="7"/>
        <rFont val="Calibri Light"/>
        <family val="2"/>
        <scheme val="major"/>
      </rPr>
      <t xml:space="preserve"> Código S.A. perteneciente al Arancel 2012, cuya correlación con el Arancel 2017 corresponde a los códigos S.A. 33030010 y 33030020</t>
    </r>
  </si>
  <si>
    <r>
      <rPr>
        <b/>
        <sz val="7"/>
        <rFont val="Calibri Light"/>
        <family val="2"/>
        <scheme val="major"/>
      </rPr>
      <t>Fuente</t>
    </r>
    <r>
      <rPr>
        <sz val="7"/>
        <rFont val="Calibri Light"/>
        <family val="2"/>
        <scheme val="major"/>
      </rPr>
      <t>: Declaraciones de Ingreso (DIN); Importaciones a título definitivo ajustadas con sus documentos modificatorios. Servicio Nacional de Aduanas</t>
    </r>
  </si>
  <si>
    <t>Tráfico Terrestre</t>
  </si>
  <si>
    <t>Comercio Exterior Zona Franca de Iquique</t>
  </si>
  <si>
    <t>Total Tocopilla</t>
  </si>
  <si>
    <t>28342100</t>
  </si>
  <si>
    <t xml:space="preserve">Nitritos de potasio </t>
  </si>
  <si>
    <t>31042000</t>
  </si>
  <si>
    <t>Cloruro de potasio</t>
  </si>
  <si>
    <t>31059020</t>
  </si>
  <si>
    <t>Abonos minerales o químicos con nitrógeno, potasio y azufre (NKS)</t>
  </si>
  <si>
    <r>
      <t>84313990</t>
    </r>
    <r>
      <rPr>
        <vertAlign val="superscript"/>
        <sz val="7"/>
        <rFont val="Calibri Light"/>
        <family val="2"/>
        <scheme val="major"/>
      </rPr>
      <t>(2)</t>
    </r>
  </si>
  <si>
    <t>Las demás partes de máquinas o aparatos de la partida 84.28</t>
  </si>
  <si>
    <t>39241000</t>
  </si>
  <si>
    <t>Vajilla y demás artículos para el servicio de mesa o de cocina</t>
  </si>
  <si>
    <t>Total Intercambio Comercial Tocopilla</t>
  </si>
  <si>
    <r>
      <rPr>
        <b/>
        <sz val="6"/>
        <color theme="1"/>
        <rFont val="Calibri Light"/>
        <family val="2"/>
        <scheme val="major"/>
      </rPr>
      <t>Fuente</t>
    </r>
    <r>
      <rPr>
        <sz val="6"/>
        <color theme="1"/>
        <rFont val="Calibri Light"/>
        <family val="2"/>
        <scheme val="major"/>
      </rPr>
      <t>: Declaraciones de Ingreso (DIN) y Declaraciones de Salida (DUS). Servicio Nacional de Aduanas</t>
    </r>
  </si>
  <si>
    <r>
      <rPr>
        <vertAlign val="superscript"/>
        <sz val="6"/>
        <color theme="1"/>
        <rFont val="Calibri Light"/>
        <family val="2"/>
        <scheme val="major"/>
      </rPr>
      <t>(2)</t>
    </r>
    <r>
      <rPr>
        <sz val="6"/>
        <color theme="1"/>
        <rFont val="Calibri Light"/>
        <family val="2"/>
        <scheme val="major"/>
      </rPr>
      <t xml:space="preserve"> Código S.A. perteneciente al Arancel 2012, cuya correlación con el Arancel 2017 corresponde a los códigos S.A. 84313990 y 96200000</t>
    </r>
  </si>
  <si>
    <r>
      <rPr>
        <b/>
        <sz val="6"/>
        <color theme="1"/>
        <rFont val="Calibri Light"/>
        <family val="2"/>
        <scheme val="major"/>
      </rPr>
      <t>Fuente</t>
    </r>
    <r>
      <rPr>
        <sz val="6"/>
        <color theme="1"/>
        <rFont val="Calibri Light"/>
        <family val="2"/>
        <scheme val="major"/>
      </rPr>
      <t>: Declaraciones de Ingreso (DIN); Importaciones a título definitivo ajustadas con sus documentos modificatorios. Servicio Nacional de Aduanas</t>
    </r>
  </si>
  <si>
    <t>Cód. Arancelario (1)</t>
  </si>
  <si>
    <r>
      <t>28369100</t>
    </r>
    <r>
      <rPr>
        <vertAlign val="superscript"/>
        <sz val="7"/>
        <rFont val="Calibri Light"/>
        <family val="2"/>
        <scheme val="major"/>
      </rPr>
      <t>(2)</t>
    </r>
  </si>
  <si>
    <t>Aceites combustibles destilados…</t>
  </si>
  <si>
    <t>Total Intercambio Comercial Antofagasta</t>
  </si>
  <si>
    <r>
      <rPr>
        <vertAlign val="superscript"/>
        <sz val="6"/>
        <rFont val="Calibri Light"/>
        <family val="2"/>
        <scheme val="major"/>
      </rPr>
      <t>(2)</t>
    </r>
    <r>
      <rPr>
        <sz val="6"/>
        <rFont val="Calibri Light"/>
        <family val="2"/>
        <scheme val="major"/>
      </rPr>
      <t xml:space="preserve"> Código S.A. perteneciente al Arancel 2012, cuya correlación con el Arancel 2017 corresponde a al código S.A. 28369110, 28369120 y 28369190</t>
    </r>
  </si>
  <si>
    <t>26011110</t>
  </si>
  <si>
    <t>Minerales de hierro y sus concentrados, finos sin aglomerar</t>
  </si>
  <si>
    <t>26011210</t>
  </si>
  <si>
    <t>Pellets aglomerados de minerales de hierro y sus concentrados</t>
  </si>
  <si>
    <t>85023100</t>
  </si>
  <si>
    <t>Los demás grupos electrógenos de energía eólica</t>
  </si>
  <si>
    <t>Total Intercambio Comercial Chañaral</t>
  </si>
  <si>
    <t>08061029</t>
  </si>
  <si>
    <t xml:space="preserve">Las demás uvas frescas, variedad Flame Seedless </t>
  </si>
  <si>
    <t>25232900</t>
  </si>
  <si>
    <t>Los demás cementos Portland</t>
  </si>
  <si>
    <t>85030090</t>
  </si>
  <si>
    <t>Las demás partes de máquinas de las partidas 85.01 u 85.02</t>
  </si>
  <si>
    <t>Total Intercambio Comercial Coquimbo</t>
  </si>
  <si>
    <r>
      <t>Cod. Arancelario</t>
    </r>
    <r>
      <rPr>
        <b/>
        <vertAlign val="superscript"/>
        <sz val="7"/>
        <rFont val="Calibri Light"/>
        <family val="2"/>
        <scheme val="major"/>
      </rPr>
      <t>(1)</t>
    </r>
  </si>
  <si>
    <t>74081110</t>
  </si>
  <si>
    <t>Alambre de cobre refinado, de sección transversal &gt; a 6 mm y &lt;= a 9,5mm</t>
  </si>
  <si>
    <t>87084030</t>
  </si>
  <si>
    <t>Cajas de cambio y sus partes, para vehículos de la partida 87.03</t>
  </si>
  <si>
    <t>22042168</t>
  </si>
  <si>
    <t xml:space="preserve">Mezclas de vino tinto, con denominación de origen, en recipientes &lt; = a 2 lts... </t>
  </si>
  <si>
    <r>
      <t>02013000</t>
    </r>
    <r>
      <rPr>
        <vertAlign val="superscript"/>
        <sz val="7"/>
        <rFont val="Calibri Light"/>
        <family val="2"/>
        <scheme val="major"/>
      </rPr>
      <t>(2)</t>
    </r>
  </si>
  <si>
    <t>Carne bovina deshuesada fresca o refrigerada…</t>
  </si>
  <si>
    <t>87012020</t>
  </si>
  <si>
    <t>Tractores de carretera con motor diésel
de potencia &gt; a 200 HP…</t>
  </si>
  <si>
    <t>Total Intercambio Comercial Los Andes</t>
  </si>
  <si>
    <r>
      <rPr>
        <vertAlign val="superscript"/>
        <sz val="6"/>
        <rFont val="Calibri Light"/>
        <family val="2"/>
        <scheme val="major"/>
      </rPr>
      <t>(1)</t>
    </r>
    <r>
      <rPr>
        <sz val="6"/>
        <rFont val="Calibri Light"/>
        <family val="2"/>
        <scheme val="major"/>
      </rPr>
      <t xml:space="preserve"> Para facilitar la comparación anual de las cifras, y dado el cambio de Arancel ocurrido durante el año 2017, los códigos arancelarios que se presentan se ajustaron al Arancel 2012.</t>
    </r>
  </si>
  <si>
    <r>
      <rPr>
        <vertAlign val="superscript"/>
        <sz val="6"/>
        <rFont val="Calibri Light"/>
        <family val="2"/>
        <scheme val="major"/>
      </rPr>
      <t>(2)</t>
    </r>
    <r>
      <rPr>
        <sz val="6"/>
        <rFont val="Calibri Light"/>
        <family val="2"/>
        <scheme val="major"/>
      </rPr>
      <t xml:space="preserve"> Código S.A. perteneciente al Arancel 2012, cuya correlación con el Arancel 2017 corresponde a los códigos S.A. 02013010, 02013020, 02013030, 02013040, 02013050 y 02013090</t>
    </r>
  </si>
  <si>
    <r>
      <t>74020010</t>
    </r>
    <r>
      <rPr>
        <vertAlign val="superscript"/>
        <sz val="7"/>
        <rFont val="Calibri Light"/>
        <family val="2"/>
        <scheme val="major"/>
      </rPr>
      <t>(2)</t>
    </r>
  </si>
  <si>
    <t>Aceites crudos de petróleo o de mineral bituminoso (grados API &lt; a 25)</t>
  </si>
  <si>
    <t>Total Intercambio Comercial Valparaíso</t>
  </si>
  <si>
    <r>
      <rPr>
        <b/>
        <sz val="6"/>
        <rFont val="Calibri Light"/>
        <family val="2"/>
        <scheme val="major"/>
      </rPr>
      <t>Fuente</t>
    </r>
    <r>
      <rPr>
        <sz val="6"/>
        <rFont val="Calibri Light"/>
        <family val="2"/>
        <scheme val="major"/>
      </rPr>
      <t>: Declaraciones de Ingreso (DIN) y Declaraciones de Salida (DUS); Importaciones y Exportaciones a titulo definitivo ajustadas con sus documentos modificatorios. Servicio Nacional de Aduanas</t>
    </r>
  </si>
  <si>
    <r>
      <rPr>
        <vertAlign val="superscript"/>
        <sz val="6"/>
        <rFont val="Calibri Light"/>
        <family val="2"/>
        <scheme val="major"/>
      </rPr>
      <t>(2)</t>
    </r>
    <r>
      <rPr>
        <sz val="6"/>
        <rFont val="Calibri Light"/>
        <family val="2"/>
        <scheme val="major"/>
      </rPr>
      <t xml:space="preserve"> Código S.A. perteneciente al Arancel 2012, cuya correlación con el Arancel 2017 corresponde a los códigos S.A. 74020011, 74020012, 74020013 y 74020019</t>
    </r>
  </si>
  <si>
    <t>Admisión Temporal para Perfeccionamiento  Activo</t>
  </si>
  <si>
    <t>Total San Antonio</t>
  </si>
  <si>
    <r>
      <t>87032391</t>
    </r>
    <r>
      <rPr>
        <vertAlign val="superscript"/>
        <sz val="7"/>
        <rFont val="Calibri Light"/>
        <family val="2"/>
        <scheme val="major"/>
      </rPr>
      <t>(3)</t>
    </r>
  </si>
  <si>
    <t>Automóviles de turismo de cilindrada &gt; a 1.500 cm³ y &lt; = a 3.000 cm³</t>
  </si>
  <si>
    <r>
      <t>87032291</t>
    </r>
    <r>
      <rPr>
        <vertAlign val="superscript"/>
        <sz val="7"/>
        <rFont val="Calibri Light"/>
        <family val="2"/>
        <scheme val="major"/>
      </rPr>
      <t>(4)</t>
    </r>
  </si>
  <si>
    <t>Automóviles de turismo de cilindrada &gt; a 1.000 cm³ y &lt; = a 1.500 cm³</t>
  </si>
  <si>
    <t>Camionetas con capacidad de carga útil &gt; a 500 kilos y &lt; = a 2.000 kilos</t>
  </si>
  <si>
    <t>Total Intercambio Comercial San Antonio</t>
  </si>
  <si>
    <r>
      <rPr>
        <vertAlign val="superscript"/>
        <sz val="6"/>
        <rFont val="Calibri Light"/>
        <family val="2"/>
        <scheme val="major"/>
      </rPr>
      <t>(3)</t>
    </r>
    <r>
      <rPr>
        <sz val="6"/>
        <rFont val="Calibri Light"/>
        <family val="2"/>
        <scheme val="major"/>
      </rPr>
      <t xml:space="preserve"> Código S.A. perteneciente al Arancel 2012, cuya correlación con el Arancel 2017 corresponde a los códigos S.A. 87032391, 87034034 y 87036034</t>
    </r>
  </si>
  <si>
    <r>
      <rPr>
        <vertAlign val="superscript"/>
        <sz val="6"/>
        <rFont val="Calibri Light"/>
        <family val="2"/>
        <scheme val="major"/>
      </rPr>
      <t>(4)</t>
    </r>
    <r>
      <rPr>
        <sz val="6"/>
        <rFont val="Calibri Light"/>
        <family val="2"/>
        <scheme val="major"/>
      </rPr>
      <t xml:space="preserve"> Código S.A. perteneciente al Arancel 2012, cuya correlación con el Arancel 2017 corresponde a los códigos S.A. 87032291, 87034024 y 87036024</t>
    </r>
  </si>
  <si>
    <t>Admisión Temporal para PerfeccionamientoActivo</t>
  </si>
  <si>
    <t>Redestinación a ZF</t>
  </si>
  <si>
    <t>Total Metropolitana</t>
  </si>
  <si>
    <r>
      <t>71081200</t>
    </r>
    <r>
      <rPr>
        <vertAlign val="superscript"/>
        <sz val="7"/>
        <rFont val="Calibri Light"/>
        <family val="2"/>
        <scheme val="major"/>
      </rPr>
      <t>(2)</t>
    </r>
  </si>
  <si>
    <t>Las demás formas de oro en bruto para uso no monetario</t>
  </si>
  <si>
    <t>00259900</t>
  </si>
  <si>
    <t>Los demás servicios considerados exportación</t>
  </si>
  <si>
    <t>Filetes de Salmones del Atlántico y salmones del Danubio, frescos o…</t>
  </si>
  <si>
    <r>
      <t>30049010</t>
    </r>
    <r>
      <rPr>
        <vertAlign val="superscript"/>
        <sz val="7"/>
        <rFont val="Calibri Light"/>
        <family val="2"/>
        <scheme val="major"/>
      </rPr>
      <t>(3)</t>
    </r>
  </si>
  <si>
    <t>Los demás medicamentos para uso humano</t>
  </si>
  <si>
    <r>
      <t>84713000</t>
    </r>
    <r>
      <rPr>
        <vertAlign val="superscript"/>
        <sz val="7"/>
        <rFont val="Calibri Light"/>
        <family val="2"/>
        <scheme val="major"/>
      </rPr>
      <t>(4)</t>
    </r>
  </si>
  <si>
    <t>Máquinas automáticas para tratamiento o procesamiento de datos, portátiles, de peso &lt; = a 10 kg…</t>
  </si>
  <si>
    <t>Total Intercambio Comercial Metropolitana</t>
  </si>
  <si>
    <r>
      <rPr>
        <vertAlign val="superscript"/>
        <sz val="6"/>
        <rFont val="Calibri Light"/>
        <family val="2"/>
        <scheme val="major"/>
      </rPr>
      <t>(2)</t>
    </r>
    <r>
      <rPr>
        <sz val="6"/>
        <rFont val="Calibri Light"/>
        <family val="2"/>
        <scheme val="major"/>
      </rPr>
      <t xml:space="preserve"> Código S.A. perteneciente al Arancel 2012, cuya correlación con el Arancel 2017 corresponde a los códigos S.A. 71081210 y 71081220</t>
    </r>
  </si>
  <si>
    <r>
      <rPr>
        <vertAlign val="superscript"/>
        <sz val="6"/>
        <rFont val="Calibri Light"/>
        <family val="2"/>
        <scheme val="major"/>
      </rPr>
      <t>(3)</t>
    </r>
    <r>
      <rPr>
        <sz val="6"/>
        <rFont val="Calibri Light"/>
        <family val="2"/>
        <scheme val="major"/>
      </rPr>
      <t xml:space="preserve"> Código S.A. perteneciente al Arancel 2012, cuya correlación con el Arancel 2017 corresponde a los códigos S.A. 30046000, 30049011, 30049012, 30049021, 30049029, 30049031, 30049032, 30049033, 30049034, 30049039, 30049041, 30049042, 30049043, 30049051, 30049052, 30049053, 30049054, 30049055, 30049056, 30049057, 30049059, 30049061, 30049062, 30049063, 30049069, 30049071, 30049072, 30049079, 30049091 y 30049092</t>
    </r>
  </si>
  <si>
    <r>
      <rPr>
        <vertAlign val="superscript"/>
        <sz val="6"/>
        <rFont val="Calibri Light"/>
        <family val="2"/>
        <scheme val="major"/>
      </rPr>
      <t>(4)</t>
    </r>
    <r>
      <rPr>
        <sz val="6"/>
        <rFont val="Calibri Light"/>
        <family val="2"/>
        <scheme val="major"/>
      </rPr>
      <t xml:space="preserve"> Código S.A. perteneciente al Arancel 2012, cuya correlación con el Arancel 2017 corresponde a los códigos S.A. 84713010, 84713020 y 84713090</t>
    </r>
  </si>
  <si>
    <t>Pasta química de coníferas a la sosa o al sulfato, semiblanqueada o blanqueada de coníferas</t>
  </si>
  <si>
    <t xml:space="preserve">Pasta química de maderas a la sosa o al sulfato, semiblanqueada o blanqueada de eucaliptus </t>
  </si>
  <si>
    <t>03031220</t>
  </si>
  <si>
    <t>Los demás salmones del Pacífico, descabezados y eviscerados, congelados</t>
  </si>
  <si>
    <t>Aceites crudos de petróleo o de mineral bituminoso (grados API &gt; = a 25)</t>
  </si>
  <si>
    <t>Total Intercambio Comercial Talcahuano</t>
  </si>
  <si>
    <r>
      <rPr>
        <b/>
        <sz val="6"/>
        <rFont val="Calibri Light"/>
        <family val="2"/>
        <scheme val="major"/>
      </rPr>
      <t>Fuente</t>
    </r>
    <r>
      <rPr>
        <sz val="6"/>
        <rFont val="Calibri Light"/>
        <family val="2"/>
        <scheme val="major"/>
      </rPr>
      <t>: Sistema de Vehiculos y Sistema de Registro de Operaciones de Transporte Terrestre. Servicio Nacional de Aduanas</t>
    </r>
  </si>
  <si>
    <t>44012212</t>
  </si>
  <si>
    <t>Madera en plaquitas o partículas de eucaliptus nitens</t>
  </si>
  <si>
    <t>44012211</t>
  </si>
  <si>
    <t>Madera en plaquitas o partículas de eucaliptus globulus</t>
  </si>
  <si>
    <t>73261110</t>
  </si>
  <si>
    <t xml:space="preserve">Bolas y artículos similares para molinos de molienda de minerales, forjadas o estampadas </t>
  </si>
  <si>
    <t>29232010</t>
  </si>
  <si>
    <t>Lecitinas</t>
  </si>
  <si>
    <t>38231900</t>
  </si>
  <si>
    <t>Los demás ácidos grasos monocarboxílicos industriales</t>
  </si>
  <si>
    <t>84198920</t>
  </si>
  <si>
    <t>Evaporadores</t>
  </si>
  <si>
    <t>Total Intercambio Comercial Osorno</t>
  </si>
  <si>
    <t>03021410</t>
  </si>
  <si>
    <t>Salmones del Atlántico y salmones del Danubio enteros, frescos o…</t>
  </si>
  <si>
    <t xml:space="preserve">Filetes de Salmones del Atlántico y salmones del Danubio, frescos o... </t>
  </si>
  <si>
    <t>15141100</t>
  </si>
  <si>
    <t>Aceites de nabo o de colza con bajo contenido ácido erúcico, en bruto</t>
  </si>
  <si>
    <t>89019099</t>
  </si>
  <si>
    <t>Los demás barcos, excepto los portacontenedores y graneleros</t>
  </si>
  <si>
    <t>Total Intercambio Comercial Puerto Montt</t>
  </si>
  <si>
    <t xml:space="preserve"> </t>
  </si>
  <si>
    <r>
      <t>Río Manso (El León)</t>
    </r>
    <r>
      <rPr>
        <vertAlign val="superscript"/>
        <sz val="7"/>
        <rFont val="Calibri Light"/>
        <family val="2"/>
        <scheme val="major"/>
      </rPr>
      <t>(1)</t>
    </r>
  </si>
  <si>
    <r>
      <rPr>
        <vertAlign val="superscript"/>
        <sz val="6"/>
        <rFont val="Calibri Light"/>
        <family val="2"/>
        <scheme val="major"/>
      </rPr>
      <t xml:space="preserve">(1) </t>
    </r>
    <r>
      <rPr>
        <sz val="6"/>
        <rFont val="Calibri Light"/>
        <family val="2"/>
        <scheme val="major"/>
      </rPr>
      <t>Paso controlado por Carabineros de Chile</t>
    </r>
  </si>
  <si>
    <t>08092990</t>
  </si>
  <si>
    <t xml:space="preserve">Las demás cerezas frescas </t>
  </si>
  <si>
    <t>51011100</t>
  </si>
  <si>
    <t>Lana esquilada</t>
  </si>
  <si>
    <t>02081000</t>
  </si>
  <si>
    <t>Carne y despojos comestibles de conejo o liebre frescos, refrigerados o congelados</t>
  </si>
  <si>
    <t>27111200</t>
  </si>
  <si>
    <t>09030000</t>
  </si>
  <si>
    <t>Yerba mate</t>
  </si>
  <si>
    <t>Total Intercambio Comercial Coyhaique</t>
  </si>
  <si>
    <r>
      <t>Rio Frías - Appeleg</t>
    </r>
    <r>
      <rPr>
        <vertAlign val="superscript"/>
        <sz val="7"/>
        <rFont val="Calibri Light"/>
        <family val="2"/>
        <scheme val="major"/>
      </rPr>
      <t>(1)</t>
    </r>
  </si>
  <si>
    <r>
      <t>Las Pampas - Lago Verde</t>
    </r>
    <r>
      <rPr>
        <vertAlign val="superscript"/>
        <sz val="7"/>
        <rFont val="Calibri Light"/>
        <family val="2"/>
        <scheme val="major"/>
      </rPr>
      <t>(1)</t>
    </r>
  </si>
  <si>
    <r>
      <t>Ibáñez Pallavicini</t>
    </r>
    <r>
      <rPr>
        <vertAlign val="superscript"/>
        <sz val="7"/>
        <rFont val="Calibri Light"/>
        <family val="2"/>
        <scheme val="major"/>
      </rPr>
      <t>(1)</t>
    </r>
  </si>
  <si>
    <r>
      <t>Roballos (Backer)</t>
    </r>
    <r>
      <rPr>
        <vertAlign val="superscript"/>
        <sz val="7"/>
        <rFont val="Calibri Light"/>
        <family val="2"/>
        <scheme val="major"/>
      </rPr>
      <t>(1)</t>
    </r>
  </si>
  <si>
    <r>
      <t>Pampa Alta</t>
    </r>
    <r>
      <rPr>
        <vertAlign val="superscript"/>
        <sz val="7"/>
        <rFont val="Calibri Light"/>
        <family val="2"/>
        <scheme val="major"/>
      </rPr>
      <t>(1)</t>
    </r>
  </si>
  <si>
    <r>
      <t>Triana</t>
    </r>
    <r>
      <rPr>
        <vertAlign val="superscript"/>
        <sz val="7"/>
        <rFont val="Calibri Light"/>
        <family val="2"/>
        <scheme val="major"/>
      </rPr>
      <t>(1)</t>
    </r>
  </si>
  <si>
    <r>
      <rPr>
        <vertAlign val="superscript"/>
        <sz val="6"/>
        <rFont val="Calibri Light"/>
        <family val="2"/>
        <scheme val="major"/>
      </rPr>
      <t>(1)</t>
    </r>
    <r>
      <rPr>
        <sz val="6"/>
        <rFont val="Calibri Light"/>
        <family val="2"/>
        <scheme val="major"/>
      </rPr>
      <t>Paso controlado por Carabineros de Chile</t>
    </r>
  </si>
  <si>
    <t>Total Puerto Aysén</t>
  </si>
  <si>
    <t>26080000</t>
  </si>
  <si>
    <t>Minerales de cinc y sus concentrados</t>
  </si>
  <si>
    <t>73259110</t>
  </si>
  <si>
    <t>Las demás bolas y artículos similares para molinos de molienda de minerales</t>
  </si>
  <si>
    <t>84388010</t>
  </si>
  <si>
    <t>Las demás máquinas y aparatos para la preparación de pescados, crustáceos y moluscos</t>
  </si>
  <si>
    <t>Total Intercambio Comercial Puerto Aysén</t>
  </si>
  <si>
    <t>29051100</t>
  </si>
  <si>
    <t xml:space="preserve">Metanol </t>
  </si>
  <si>
    <t>27112100</t>
  </si>
  <si>
    <t>Gas natural gaseoso</t>
  </si>
  <si>
    <t>27111900</t>
  </si>
  <si>
    <t>Los demás gases de petróleos e hidrocarburos, licuados</t>
  </si>
  <si>
    <t>85447000</t>
  </si>
  <si>
    <t>Cables de fibras ópticas</t>
  </si>
  <si>
    <t>Total Intercambio Comercial Punta Arenas</t>
  </si>
  <si>
    <r>
      <rPr>
        <b/>
        <sz val="6"/>
        <rFont val="Calibri Light"/>
        <family val="2"/>
        <scheme val="major"/>
      </rPr>
      <t>Fuente</t>
    </r>
    <r>
      <rPr>
        <sz val="6"/>
        <rFont val="Calibri Light"/>
        <family val="2"/>
        <scheme val="major"/>
      </rPr>
      <t>: Declaraciones de Ingreso (DIN) y Declaraciones de Salida (DUS); Importaciones y Exportaciones a título definitivo ajustadas con sus documento modificatorios. Servicio Nacional de Aduanas</t>
    </r>
  </si>
  <si>
    <r>
      <rPr>
        <b/>
        <sz val="6"/>
        <rFont val="Calibri Light"/>
        <family val="2"/>
        <scheme val="major"/>
      </rPr>
      <t>Fuente</t>
    </r>
    <r>
      <rPr>
        <sz val="6"/>
        <rFont val="Calibri Light"/>
        <family val="2"/>
        <scheme val="major"/>
      </rPr>
      <t>: Sistema de Vehículos y Síntesis Mensual de Tráfico Terrestre. Servicio Nacional de Aduanas</t>
    </r>
  </si>
  <si>
    <t>Comercio Exterior Zona Franca de Punta Arenas</t>
  </si>
  <si>
    <t xml:space="preserve">  Dirección Regional Arica</t>
  </si>
  <si>
    <t>Dirección Regional Iquique</t>
  </si>
  <si>
    <t>Administración Regional Tocopilla</t>
  </si>
  <si>
    <t>Dirección Regional Antofagasta</t>
  </si>
  <si>
    <t xml:space="preserve"> Dirección Regional Coquimbo</t>
  </si>
  <si>
    <t>Administración Regional Los Andes</t>
  </si>
  <si>
    <t>Dirección Regional Valparaíso</t>
  </si>
  <si>
    <t>Administración Regional San Antonio</t>
  </si>
  <si>
    <t xml:space="preserve"> Dirección Regional Metropolitana</t>
  </si>
  <si>
    <t>Dirección Regional Talcahuano</t>
  </si>
  <si>
    <t>Administración Regional Osorno</t>
  </si>
  <si>
    <t>Dirección Regional Puerto Montt</t>
  </si>
  <si>
    <t>Dirección Regional Coyhaique</t>
  </si>
  <si>
    <t>Administración Regional Puerto Aysén</t>
  </si>
  <si>
    <t>Dirección Regional Punta Arenas</t>
  </si>
  <si>
    <t xml:space="preserve"> Administración Regional Chañaral</t>
  </si>
  <si>
    <t>Salida de camiones y carga según Aduana y Avanzada Fronteriza,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</si>
</sst>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00%"/>
    <numFmt numFmtId="167" formatCode="_-* #,##0.0_-;\-* #,##0.0_-;_-* &quot;-&quot;??_-;_-@_-"/>
    <numFmt numFmtId="168" formatCode="_-* #,##0_-;\-* #,##0_-;_-* &quot;-&quot;??_-;_-@_-"/>
    <numFmt numFmtId="169" formatCode="#,##0_ ;\-#,##0\ "/>
  </numFmts>
  <fonts count="85" x14ac:knownFonts="1">
    <font>
      <sz val="11"/>
      <color theme="1"/>
      <name val="Calibri"/>
      <family val="2"/>
      <scheme val="minor"/>
    </font>
    <font>
      <sz val="11"/>
      <color theme="1"/>
      <name val="Calibri"/>
      <family val="2"/>
      <scheme val="minor"/>
    </font>
    <font>
      <b/>
      <sz val="11"/>
      <color theme="1"/>
      <name val="Calibri Light"/>
      <family val="2"/>
      <scheme val="major"/>
    </font>
    <font>
      <sz val="10"/>
      <color theme="1"/>
      <name val="Calibri Light"/>
      <family val="2"/>
      <scheme val="major"/>
    </font>
    <font>
      <b/>
      <sz val="8"/>
      <name val="Calibri Light"/>
      <family val="2"/>
      <scheme val="major"/>
    </font>
    <font>
      <sz val="10"/>
      <color theme="1"/>
      <name val="Calibri"/>
      <family val="2"/>
      <scheme val="minor"/>
    </font>
    <font>
      <sz val="8"/>
      <name val="Calibri Light"/>
      <family val="2"/>
      <scheme val="major"/>
    </font>
    <font>
      <vertAlign val="superscript"/>
      <sz val="8"/>
      <name val="Calibri Light"/>
      <family val="2"/>
      <scheme val="major"/>
    </font>
    <font>
      <sz val="5"/>
      <color theme="1"/>
      <name val="Calibri"/>
      <family val="2"/>
    </font>
    <font>
      <sz val="6"/>
      <name val="Calibri Light"/>
      <family val="2"/>
      <scheme val="major"/>
    </font>
    <font>
      <vertAlign val="superscript"/>
      <sz val="6"/>
      <name val="Calibri Light"/>
      <family val="2"/>
      <scheme val="major"/>
    </font>
    <font>
      <sz val="10"/>
      <color theme="1"/>
      <name val="Calibri Light"/>
      <family val="2"/>
    </font>
    <font>
      <b/>
      <sz val="10"/>
      <color theme="1"/>
      <name val="Calibri Light"/>
      <family val="2"/>
    </font>
    <font>
      <b/>
      <sz val="10"/>
      <color rgb="FFFF0000"/>
      <name val="Calibri Light"/>
      <family val="2"/>
    </font>
    <font>
      <b/>
      <sz val="11"/>
      <name val="Calibri Light"/>
      <family val="2"/>
      <scheme val="major"/>
    </font>
    <font>
      <sz val="10"/>
      <name val="Calibri Light"/>
      <family val="2"/>
    </font>
    <font>
      <sz val="10"/>
      <name val="Calibri Light"/>
      <family val="2"/>
      <scheme val="major"/>
    </font>
    <font>
      <b/>
      <sz val="8"/>
      <name val="Calibri Light"/>
      <family val="2"/>
    </font>
    <font>
      <sz val="8"/>
      <name val="Calibri Light"/>
      <family val="2"/>
    </font>
    <font>
      <sz val="8"/>
      <color theme="1"/>
      <name val="Calibri Light"/>
      <family val="2"/>
      <scheme val="major"/>
    </font>
    <font>
      <sz val="5"/>
      <color theme="1"/>
      <name val="Calibri Light"/>
      <family val="2"/>
      <scheme val="major"/>
    </font>
    <font>
      <sz val="9"/>
      <color theme="1"/>
      <name val="Calibri Light"/>
      <family val="2"/>
      <scheme val="major"/>
    </font>
    <font>
      <b/>
      <sz val="9"/>
      <color rgb="FFFF0000"/>
      <name val="Calibri Light"/>
      <family val="2"/>
      <scheme val="major"/>
    </font>
    <font>
      <sz val="9"/>
      <name val="Calibri Light"/>
      <family val="2"/>
      <scheme val="major"/>
    </font>
    <font>
      <b/>
      <vertAlign val="superscript"/>
      <sz val="8"/>
      <name val="Calibri Light"/>
      <family val="2"/>
      <scheme val="major"/>
    </font>
    <font>
      <sz val="6"/>
      <color theme="1"/>
      <name val="Calibri Light"/>
      <family val="2"/>
      <scheme val="major"/>
    </font>
    <font>
      <vertAlign val="superscript"/>
      <sz val="6"/>
      <color theme="1"/>
      <name val="Calibri Light"/>
      <family val="2"/>
      <scheme val="major"/>
    </font>
    <font>
      <sz val="11"/>
      <name val="Calibri"/>
      <family val="2"/>
      <scheme val="minor"/>
    </font>
    <font>
      <sz val="5"/>
      <color rgb="FF000000"/>
      <name val="Calibri Light"/>
      <family val="2"/>
      <scheme val="major"/>
    </font>
    <font>
      <b/>
      <sz val="10"/>
      <color theme="1"/>
      <name val="Calibri"/>
      <family val="2"/>
      <scheme val="minor"/>
    </font>
    <font>
      <b/>
      <sz val="10"/>
      <name val="Calibri"/>
      <family val="2"/>
      <scheme val="minor"/>
    </font>
    <font>
      <b/>
      <sz val="10"/>
      <name val="Calibri Light"/>
      <family val="2"/>
    </font>
    <font>
      <b/>
      <sz val="8"/>
      <color theme="1"/>
      <name val="Calibri Light"/>
      <family val="2"/>
    </font>
    <font>
      <sz val="8"/>
      <color theme="1"/>
      <name val="Calibri Light"/>
      <family val="2"/>
    </font>
    <font>
      <sz val="9"/>
      <color theme="1"/>
      <name val="Calibri Light"/>
      <family val="2"/>
    </font>
    <font>
      <sz val="9"/>
      <name val="Calibri Light"/>
      <family val="2"/>
    </font>
    <font>
      <sz val="10"/>
      <name val="Calibri"/>
      <family val="2"/>
      <scheme val="minor"/>
    </font>
    <font>
      <sz val="9"/>
      <color theme="1"/>
      <name val="Times New Roman"/>
      <family val="1"/>
    </font>
    <font>
      <sz val="9"/>
      <color theme="1"/>
      <name val="Calibri"/>
      <family val="2"/>
    </font>
    <font>
      <b/>
      <sz val="8"/>
      <color theme="1"/>
      <name val="Calibri Light"/>
      <family val="2"/>
      <scheme val="major"/>
    </font>
    <font>
      <b/>
      <sz val="8"/>
      <name val="Calibri"/>
      <family val="2"/>
    </font>
    <font>
      <b/>
      <sz val="8"/>
      <name val="Calibri"/>
      <family val="2"/>
      <scheme val="minor"/>
    </font>
    <font>
      <sz val="8"/>
      <name val="Calibri"/>
      <family val="2"/>
      <scheme val="minor"/>
    </font>
    <font>
      <sz val="8"/>
      <color rgb="FF000000"/>
      <name val="Calibri"/>
      <family val="2"/>
    </font>
    <font>
      <sz val="8"/>
      <color theme="1"/>
      <name val="Calibri"/>
      <family val="2"/>
      <scheme val="minor"/>
    </font>
    <font>
      <sz val="8"/>
      <name val="Calibri"/>
      <family val="2"/>
    </font>
    <font>
      <sz val="10"/>
      <color theme="1"/>
      <name val="Calibri"/>
      <family val="2"/>
    </font>
    <font>
      <sz val="11"/>
      <color theme="1"/>
      <name val="Calibri Light"/>
      <family val="2"/>
      <scheme val="major"/>
    </font>
    <font>
      <b/>
      <sz val="6"/>
      <color rgb="FFFFFFFF"/>
      <name val="Calibri Light"/>
      <family val="2"/>
      <scheme val="major"/>
    </font>
    <font>
      <b/>
      <sz val="11"/>
      <color rgb="FFFF0000"/>
      <name val="Calibri Light"/>
      <family val="2"/>
      <scheme val="major"/>
    </font>
    <font>
      <sz val="11"/>
      <name val="Calibri Light"/>
      <family val="2"/>
      <scheme val="major"/>
    </font>
    <font>
      <b/>
      <sz val="8"/>
      <color rgb="FF000000"/>
      <name val="Calibri Light"/>
      <family val="2"/>
      <scheme val="major"/>
    </font>
    <font>
      <sz val="8"/>
      <color rgb="FF000000"/>
      <name val="Calibri Light"/>
      <family val="2"/>
      <scheme val="major"/>
    </font>
    <font>
      <sz val="10"/>
      <name val="Times New Roman"/>
      <family val="1"/>
    </font>
    <font>
      <sz val="10"/>
      <name val="Arial"/>
      <family val="2"/>
    </font>
    <font>
      <sz val="12"/>
      <name val="Calibri"/>
      <family val="2"/>
      <scheme val="minor"/>
    </font>
    <font>
      <b/>
      <sz val="10"/>
      <color rgb="FFFF0000"/>
      <name val="Calibri Light"/>
      <family val="2"/>
      <scheme val="major"/>
    </font>
    <font>
      <b/>
      <sz val="10"/>
      <name val="Calibri Light"/>
      <family val="2"/>
      <scheme val="major"/>
    </font>
    <font>
      <b/>
      <sz val="9"/>
      <name val="Calibri"/>
      <family val="2"/>
      <scheme val="minor"/>
    </font>
    <font>
      <b/>
      <sz val="8"/>
      <color theme="0"/>
      <name val="Calibri Light"/>
      <family val="2"/>
      <scheme val="major"/>
    </font>
    <font>
      <b/>
      <sz val="12"/>
      <name val="Calibri"/>
      <family val="2"/>
      <scheme val="minor"/>
    </font>
    <font>
      <b/>
      <sz val="11"/>
      <name val="Calibri Light"/>
      <family val="2"/>
    </font>
    <font>
      <b/>
      <sz val="7"/>
      <name val="Calibri Light"/>
      <family val="2"/>
      <scheme val="major"/>
    </font>
    <font>
      <sz val="7"/>
      <name val="Calibri Light"/>
      <family val="2"/>
      <scheme val="major"/>
    </font>
    <font>
      <b/>
      <sz val="6"/>
      <name val="Calibri Light"/>
      <family val="2"/>
      <scheme val="major"/>
    </font>
    <font>
      <sz val="7"/>
      <name val="Calibri Light"/>
      <family val="2"/>
    </font>
    <font>
      <b/>
      <sz val="7"/>
      <name val="Calibri Light"/>
      <family val="2"/>
    </font>
    <font>
      <b/>
      <vertAlign val="superscript"/>
      <sz val="7"/>
      <name val="Calibri Light"/>
      <family val="2"/>
    </font>
    <font>
      <vertAlign val="superscript"/>
      <sz val="7"/>
      <name val="Calibri Light"/>
      <family val="2"/>
    </font>
    <font>
      <sz val="6"/>
      <name val="Calibri Light"/>
      <family val="2"/>
    </font>
    <font>
      <b/>
      <sz val="6"/>
      <name val="Calibri Light"/>
      <family val="2"/>
    </font>
    <font>
      <sz val="11"/>
      <color theme="1"/>
      <name val="Calibri"/>
      <family val="2"/>
    </font>
    <font>
      <vertAlign val="superscript"/>
      <sz val="6"/>
      <name val="Calibri Light"/>
      <family val="2"/>
    </font>
    <font>
      <sz val="7"/>
      <color theme="1"/>
      <name val="Calibri Light"/>
      <family val="2"/>
    </font>
    <font>
      <b/>
      <sz val="7"/>
      <color theme="1"/>
      <name val="Calibri Light"/>
      <family val="2"/>
    </font>
    <font>
      <b/>
      <sz val="7"/>
      <color indexed="8"/>
      <name val="Calibri Light"/>
      <family val="2"/>
    </font>
    <font>
      <sz val="11"/>
      <color rgb="FFFF0000"/>
      <name val="Calibri"/>
      <family val="2"/>
      <scheme val="minor"/>
    </font>
    <font>
      <b/>
      <sz val="10"/>
      <color theme="1"/>
      <name val="Calibri Light"/>
      <family val="2"/>
      <scheme val="major"/>
    </font>
    <font>
      <sz val="10"/>
      <color rgb="FFFF0000"/>
      <name val="Calibri Light"/>
      <family val="2"/>
      <scheme val="major"/>
    </font>
    <font>
      <b/>
      <vertAlign val="superscript"/>
      <sz val="7"/>
      <name val="Calibri Light"/>
      <family val="2"/>
      <scheme val="major"/>
    </font>
    <font>
      <vertAlign val="superscript"/>
      <sz val="7"/>
      <name val="Calibri Light"/>
      <family val="2"/>
      <scheme val="major"/>
    </font>
    <font>
      <sz val="7"/>
      <color theme="1"/>
      <name val="Calibri Light"/>
      <family val="2"/>
      <scheme val="major"/>
    </font>
    <font>
      <b/>
      <sz val="6"/>
      <color theme="1"/>
      <name val="Calibri Light"/>
      <family val="2"/>
      <scheme val="major"/>
    </font>
    <font>
      <sz val="11"/>
      <color rgb="FFFF0000"/>
      <name val="Calibri Light"/>
      <family val="2"/>
      <scheme val="major"/>
    </font>
    <font>
      <sz val="12"/>
      <color theme="1"/>
      <name val="Calibri Light"/>
      <family val="2"/>
      <scheme val="major"/>
    </font>
  </fonts>
  <fills count="31">
    <fill>
      <patternFill patternType="none"/>
    </fill>
    <fill>
      <patternFill patternType="gray125"/>
    </fill>
    <fill>
      <patternFill patternType="solid">
        <fgColor theme="0" tint="-0.34998626667073579"/>
        <bgColor indexed="64"/>
      </patternFill>
    </fill>
    <fill>
      <patternFill patternType="solid">
        <fgColor theme="5" tint="0.59999389629810485"/>
        <bgColor indexed="64"/>
      </patternFill>
    </fill>
    <fill>
      <patternFill patternType="solid">
        <fgColor theme="0" tint="-0.34998626667073579"/>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theme="4" tint="0.79998168889431442"/>
      </patternFill>
    </fill>
    <fill>
      <patternFill patternType="solid">
        <fgColor rgb="FFD492C6"/>
        <bgColor theme="4" tint="0.79998168889431442"/>
      </patternFill>
    </fill>
    <fill>
      <patternFill patternType="solid">
        <fgColor rgb="FFD492C6"/>
        <bgColor indexed="64"/>
      </patternFill>
    </fill>
    <fill>
      <patternFill patternType="solid">
        <fgColor theme="2" tint="-0.499984740745262"/>
        <bgColor theme="4" tint="0.79998168889431442"/>
      </patternFill>
    </fill>
    <fill>
      <patternFill patternType="solid">
        <fgColor theme="2"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39997558519241921"/>
        <bgColor theme="4" tint="0.79998168889431442"/>
      </patternFill>
    </fill>
    <fill>
      <patternFill patternType="solid">
        <fgColor theme="0"/>
        <bgColor indexed="64"/>
      </patternFill>
    </fill>
    <fill>
      <patternFill patternType="solid">
        <fgColor rgb="FF9954CC"/>
        <bgColor indexed="64"/>
      </patternFill>
    </fill>
    <fill>
      <patternFill patternType="solid">
        <fgColor theme="0" tint="-0.249977111117893"/>
        <bgColor indexed="64"/>
      </patternFill>
    </fill>
    <fill>
      <patternFill patternType="solid">
        <fgColor rgb="FFFFFFFF"/>
        <bgColor indexed="64"/>
      </patternFill>
    </fill>
    <fill>
      <patternFill patternType="solid">
        <fgColor rgb="FF9954CC"/>
        <bgColor theme="4" tint="0.79998168889431442"/>
      </patternFill>
    </fill>
    <fill>
      <patternFill patternType="solid">
        <fgColor rgb="FFFF5050"/>
        <bgColor indexed="64"/>
      </patternFill>
    </fill>
    <fill>
      <patternFill patternType="solid">
        <fgColor rgb="FF82B8A6"/>
        <bgColor indexed="64"/>
      </patternFill>
    </fill>
    <fill>
      <patternFill patternType="solid">
        <fgColor rgb="FF33CCCC"/>
        <bgColor indexed="64"/>
      </patternFill>
    </fill>
    <fill>
      <patternFill patternType="solid">
        <fgColor rgb="FFCCFFFF"/>
        <bgColor indexed="64"/>
      </patternFill>
    </fill>
    <fill>
      <patternFill patternType="solid">
        <fgColor theme="1" tint="0.499984740745262"/>
        <bgColor indexed="64"/>
      </patternFill>
    </fill>
    <fill>
      <patternFill patternType="solid">
        <fgColor rgb="FFCCFFFF"/>
        <bgColor theme="4" tint="0.79998168889431442"/>
      </patternFill>
    </fill>
  </fills>
  <borders count="7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indexed="64"/>
      </top>
      <bottom/>
      <diagonal/>
    </border>
    <border>
      <left style="thin">
        <color indexed="64"/>
      </left>
      <right style="thin">
        <color theme="9" tint="-0.499984740745262"/>
      </right>
      <top style="thin">
        <color indexed="64"/>
      </top>
      <bottom style="thin">
        <color theme="9" tint="-0.499984740745262"/>
      </bottom>
      <diagonal/>
    </border>
    <border>
      <left style="thin">
        <color theme="9" tint="-0.499984740745262"/>
      </left>
      <right style="thin">
        <color theme="9" tint="-0.499984740745262"/>
      </right>
      <top style="thin">
        <color indexed="64"/>
      </top>
      <bottom style="thin">
        <color theme="9" tint="-0.499984740745262"/>
      </bottom>
      <diagonal/>
    </border>
    <border>
      <left style="thin">
        <color theme="9" tint="-0.499984740745262"/>
      </left>
      <right style="thin">
        <color indexed="64"/>
      </right>
      <top style="thin">
        <color indexed="64"/>
      </top>
      <bottom style="thin">
        <color theme="9" tint="-0.499984740745262"/>
      </bottom>
      <diagonal/>
    </border>
    <border>
      <left style="thin">
        <color indexed="64"/>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indexed="64"/>
      </right>
      <top style="thin">
        <color theme="9" tint="-0.499984740745262"/>
      </top>
      <bottom style="thin">
        <color theme="9" tint="-0.499984740745262"/>
      </bottom>
      <diagonal/>
    </border>
    <border>
      <left style="thin">
        <color indexed="64"/>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indexed="64"/>
      </left>
      <right/>
      <top style="thin">
        <color theme="9" tint="-0.499984740745262"/>
      </top>
      <bottom style="thin">
        <color indexed="64"/>
      </bottom>
      <diagonal/>
    </border>
    <border>
      <left/>
      <right style="thin">
        <color theme="9" tint="-0.499984740745262"/>
      </right>
      <top style="thin">
        <color theme="9" tint="-0.499984740745262"/>
      </top>
      <bottom style="thin">
        <color indexed="64"/>
      </bottom>
      <diagonal/>
    </border>
    <border>
      <left style="thin">
        <color theme="9" tint="-0.499984740745262"/>
      </left>
      <right style="thin">
        <color theme="9" tint="-0.499984740745262"/>
      </right>
      <top style="thin">
        <color theme="9" tint="-0.499984740745262"/>
      </top>
      <bottom style="thin">
        <color indexed="64"/>
      </bottom>
      <diagonal/>
    </border>
    <border>
      <left style="thin">
        <color theme="9" tint="-0.499984740745262"/>
      </left>
      <right style="thin">
        <color indexed="64"/>
      </right>
      <top style="thin">
        <color theme="9" tint="-0.499984740745262"/>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indexed="64"/>
      </bottom>
      <diagonal/>
    </border>
    <border>
      <left style="thin">
        <color indexed="64"/>
      </left>
      <right style="thin">
        <color theme="9" tint="-0.499984740745262"/>
      </right>
      <top style="thin">
        <color theme="9" tint="-0.499984740745262"/>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indexed="64"/>
      </left>
      <right/>
      <top style="thin">
        <color theme="9" tint="-0.499984740745262"/>
      </top>
      <bottom/>
      <diagonal/>
    </border>
    <border>
      <left style="thin">
        <color theme="9" tint="-0.499984740745262"/>
      </left>
      <right style="thin">
        <color indexed="64"/>
      </right>
      <top style="thin">
        <color theme="9" tint="-0.499984740745262"/>
      </top>
      <bottom/>
      <diagonal/>
    </border>
    <border>
      <left style="thin">
        <color theme="9" tint="-0.499984740745262"/>
      </left>
      <right/>
      <top style="thin">
        <color theme="9" tint="-0.499984740745262"/>
      </top>
      <bottom style="thin">
        <color theme="9" tint="-0.499984740745262"/>
      </bottom>
      <diagonal/>
    </border>
    <border>
      <left style="thin">
        <color indexed="64"/>
      </left>
      <right style="thin">
        <color indexed="64"/>
      </right>
      <top style="thin">
        <color indexed="64"/>
      </top>
      <bottom style="thin">
        <color theme="9" tint="-0.499984740745262"/>
      </bottom>
      <diagonal/>
    </border>
    <border>
      <left style="thin">
        <color indexed="64"/>
      </left>
      <right style="thin">
        <color indexed="64"/>
      </right>
      <top style="thin">
        <color theme="9" tint="-0.499984740745262"/>
      </top>
      <bottom style="thin">
        <color theme="9" tint="-0.499984740745262"/>
      </bottom>
      <diagonal/>
    </border>
    <border>
      <left style="thin">
        <color theme="9" tint="-0.499984740745262"/>
      </left>
      <right/>
      <top style="thin">
        <color theme="9" tint="-0.499984740745262"/>
      </top>
      <bottom style="thin">
        <color indexed="64"/>
      </bottom>
      <diagonal/>
    </border>
    <border>
      <left style="thin">
        <color indexed="64"/>
      </left>
      <right style="thin">
        <color indexed="64"/>
      </right>
      <top style="thin">
        <color theme="9" tint="-0.499984740745262"/>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right style="thin">
        <color auto="1"/>
      </right>
      <top/>
      <bottom/>
      <diagonal/>
    </border>
    <border>
      <left style="thin">
        <color indexed="64"/>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indexed="64"/>
      </right>
      <top style="thin">
        <color indexed="64"/>
      </top>
      <bottom style="thin">
        <color theme="9" tint="-0.499984740745262"/>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thin">
        <color theme="7" tint="-0.499984740745262"/>
      </right>
      <top/>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top style="thin">
        <color theme="7" tint="-0.499984740745262"/>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right/>
      <top style="medium">
        <color rgb="FF00206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medium">
        <color indexed="64"/>
      </top>
      <bottom/>
      <diagonal/>
    </border>
  </borders>
  <cellStyleXfs count="21">
    <xf numFmtId="0" fontId="0" fillId="0" borderId="0"/>
    <xf numFmtId="0" fontId="1" fillId="0" borderId="0"/>
    <xf numFmtId="0" fontId="5" fillId="0" borderId="0"/>
    <xf numFmtId="0" fontId="1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1" fillId="0" borderId="0"/>
    <xf numFmtId="0" fontId="5" fillId="0" borderId="0"/>
    <xf numFmtId="0" fontId="53" fillId="0" borderId="0"/>
    <xf numFmtId="0" fontId="54" fillId="0" borderId="0"/>
    <xf numFmtId="9" fontId="1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71" fillId="0" borderId="0"/>
    <xf numFmtId="0" fontId="11" fillId="0" borderId="0"/>
    <xf numFmtId="0" fontId="54"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1067">
    <xf numFmtId="0" fontId="0" fillId="0" borderId="0" xfId="0"/>
    <xf numFmtId="0" fontId="1" fillId="0" borderId="0" xfId="1"/>
    <xf numFmtId="0" fontId="4" fillId="0" borderId="0"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6" fillId="0" borderId="1" xfId="2" applyFont="1" applyBorder="1" applyAlignment="1">
      <alignment horizontal="left" vertical="center" wrapText="1"/>
    </xf>
    <xf numFmtId="164" fontId="6" fillId="0" borderId="1" xfId="2" applyNumberFormat="1" applyFont="1" applyBorder="1"/>
    <xf numFmtId="164" fontId="6" fillId="3" borderId="1" xfId="2" applyNumberFormat="1" applyFont="1" applyFill="1" applyBorder="1"/>
    <xf numFmtId="165" fontId="6" fillId="0" borderId="1" xfId="1" applyNumberFormat="1" applyFont="1" applyBorder="1" applyAlignment="1">
      <alignment horizontal="right" vertical="center"/>
    </xf>
    <xf numFmtId="0" fontId="4" fillId="4" borderId="1" xfId="2" applyFont="1" applyFill="1" applyBorder="1" applyAlignment="1"/>
    <xf numFmtId="164" fontId="4" fillId="4" borderId="1" xfId="2" applyNumberFormat="1" applyFont="1" applyFill="1" applyBorder="1"/>
    <xf numFmtId="164" fontId="4" fillId="3" borderId="1" xfId="2" applyNumberFormat="1" applyFont="1" applyFill="1" applyBorder="1"/>
    <xf numFmtId="165" fontId="4" fillId="2" borderId="1" xfId="1" applyNumberFormat="1" applyFont="1" applyFill="1" applyBorder="1" applyAlignment="1">
      <alignment horizontal="right" vertical="center"/>
    </xf>
    <xf numFmtId="0" fontId="13" fillId="0" borderId="0" xfId="3" applyFont="1" applyFill="1" applyBorder="1" applyAlignment="1">
      <alignment horizontal="left"/>
    </xf>
    <xf numFmtId="0" fontId="12" fillId="0" borderId="0" xfId="3" applyFont="1" applyFill="1" applyBorder="1" applyAlignment="1">
      <alignment horizontal="left"/>
    </xf>
    <xf numFmtId="164" fontId="12" fillId="0" borderId="0" xfId="3" applyNumberFormat="1" applyFont="1" applyFill="1" applyBorder="1" applyAlignment="1">
      <alignment horizontal="right"/>
    </xf>
    <xf numFmtId="0" fontId="11" fillId="0" borderId="0" xfId="3" applyFill="1"/>
    <xf numFmtId="0" fontId="11" fillId="0" borderId="0" xfId="3"/>
    <xf numFmtId="0" fontId="15" fillId="0" borderId="0" xfId="3" applyFont="1"/>
    <xf numFmtId="0" fontId="17" fillId="0" borderId="2" xfId="3" applyFont="1" applyFill="1" applyBorder="1" applyAlignment="1">
      <alignment vertical="center" wrapText="1"/>
    </xf>
    <xf numFmtId="0" fontId="4" fillId="2"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18" fillId="0" borderId="4" xfId="3" applyFont="1" applyFill="1" applyBorder="1" applyAlignment="1">
      <alignment horizontal="left" vertical="center" wrapText="1"/>
    </xf>
    <xf numFmtId="165" fontId="6" fillId="0" borderId="1" xfId="3" applyNumberFormat="1" applyFont="1" applyFill="1" applyBorder="1"/>
    <xf numFmtId="0" fontId="18" fillId="0" borderId="1" xfId="3" applyFont="1" applyFill="1" applyBorder="1" applyAlignment="1">
      <alignment horizontal="left" vertical="center" wrapText="1"/>
    </xf>
    <xf numFmtId="0" fontId="17" fillId="2" borderId="6" xfId="3" applyFont="1" applyFill="1" applyBorder="1" applyAlignment="1">
      <alignment vertical="center" wrapText="1"/>
    </xf>
    <xf numFmtId="164" fontId="4" fillId="2" borderId="1" xfId="2" applyNumberFormat="1" applyFont="1" applyFill="1" applyBorder="1"/>
    <xf numFmtId="165" fontId="4" fillId="2" borderId="1" xfId="3" applyNumberFormat="1" applyFont="1" applyFill="1" applyBorder="1"/>
    <xf numFmtId="0" fontId="18" fillId="0" borderId="1" xfId="3" applyFont="1" applyFill="1" applyBorder="1" applyAlignment="1">
      <alignment horizontal="left" wrapText="1"/>
    </xf>
    <xf numFmtId="164" fontId="6" fillId="0" borderId="1" xfId="2" applyNumberFormat="1" applyFont="1" applyBorder="1" applyAlignment="1"/>
    <xf numFmtId="164" fontId="6" fillId="3" borderId="1" xfId="2" applyNumberFormat="1" applyFont="1" applyFill="1" applyBorder="1" applyAlignment="1"/>
    <xf numFmtId="165" fontId="6" fillId="0" borderId="1" xfId="3" applyNumberFormat="1" applyFont="1" applyFill="1" applyBorder="1" applyAlignment="1"/>
    <xf numFmtId="0" fontId="17" fillId="2" borderId="1" xfId="3" applyFont="1" applyFill="1" applyBorder="1" applyAlignment="1">
      <alignment vertical="center" wrapText="1"/>
    </xf>
    <xf numFmtId="0" fontId="20" fillId="0" borderId="0" xfId="3" applyFont="1" applyAlignment="1">
      <alignment vertical="center" wrapText="1"/>
    </xf>
    <xf numFmtId="164" fontId="11" fillId="0" borderId="0" xfId="3" applyNumberFormat="1"/>
    <xf numFmtId="0" fontId="21" fillId="0" borderId="0" xfId="2" applyFont="1"/>
    <xf numFmtId="0" fontId="22" fillId="0" borderId="0" xfId="2" applyFont="1" applyFill="1"/>
    <xf numFmtId="0" fontId="14" fillId="0" borderId="0" xfId="2" applyFont="1"/>
    <xf numFmtId="0" fontId="23" fillId="0" borderId="0" xfId="2" applyFont="1"/>
    <xf numFmtId="0" fontId="16" fillId="0" borderId="0" xfId="2" applyFont="1"/>
    <xf numFmtId="0" fontId="4" fillId="2" borderId="8" xfId="2" applyFont="1" applyFill="1" applyBorder="1" applyAlignment="1">
      <alignment horizontal="center" vertical="center" wrapText="1"/>
    </xf>
    <xf numFmtId="0" fontId="4" fillId="4" borderId="9" xfId="2" applyFont="1" applyFill="1" applyBorder="1" applyAlignment="1">
      <alignment horizontal="center" vertical="center"/>
    </xf>
    <xf numFmtId="0" fontId="4" fillId="4" borderId="9" xfId="2" applyFont="1" applyFill="1" applyBorder="1" applyAlignment="1">
      <alignment horizontal="center" vertical="center" wrapText="1"/>
    </xf>
    <xf numFmtId="0" fontId="4" fillId="5" borderId="9" xfId="2" applyFont="1" applyFill="1" applyBorder="1" applyAlignment="1">
      <alignment horizontal="center" vertical="center" wrapText="1"/>
    </xf>
    <xf numFmtId="165" fontId="4" fillId="6" borderId="9" xfId="1" applyNumberFormat="1" applyFont="1" applyFill="1" applyBorder="1" applyAlignment="1">
      <alignment horizontal="center" vertical="center" wrapText="1"/>
    </xf>
    <xf numFmtId="165" fontId="4" fillId="6" borderId="10" xfId="1" applyNumberFormat="1" applyFont="1" applyFill="1" applyBorder="1" applyAlignment="1">
      <alignment horizontal="center" vertical="center" wrapText="1"/>
    </xf>
    <xf numFmtId="0" fontId="4" fillId="0" borderId="11" xfId="2" applyFont="1" applyBorder="1" applyAlignment="1">
      <alignment horizontal="center" vertical="center" wrapText="1"/>
    </xf>
    <xf numFmtId="0" fontId="6" fillId="0" borderId="12" xfId="2" applyFont="1" applyBorder="1" applyAlignment="1">
      <alignment vertical="center" wrapText="1"/>
    </xf>
    <xf numFmtId="164" fontId="6" fillId="0" borderId="12" xfId="2" applyNumberFormat="1" applyFont="1" applyBorder="1" applyAlignment="1">
      <alignment horizontal="right" vertical="center"/>
    </xf>
    <xf numFmtId="164" fontId="6" fillId="6" borderId="12" xfId="2" applyNumberFormat="1" applyFont="1" applyFill="1" applyBorder="1" applyAlignment="1">
      <alignment horizontal="right" vertical="center"/>
    </xf>
    <xf numFmtId="165" fontId="6" fillId="0" borderId="12" xfId="2" applyNumberFormat="1" applyFont="1" applyBorder="1" applyAlignment="1">
      <alignment horizontal="right" vertical="center"/>
    </xf>
    <xf numFmtId="165" fontId="6" fillId="0" borderId="13" xfId="2" applyNumberFormat="1" applyFont="1" applyBorder="1" applyAlignment="1">
      <alignment horizontal="right" vertical="center"/>
    </xf>
    <xf numFmtId="164" fontId="4" fillId="6" borderId="12" xfId="2" applyNumberFormat="1" applyFont="1" applyFill="1" applyBorder="1" applyAlignment="1">
      <alignment horizontal="right" vertical="center"/>
    </xf>
    <xf numFmtId="165" fontId="4" fillId="6" borderId="12" xfId="2" applyNumberFormat="1" applyFont="1" applyFill="1" applyBorder="1" applyAlignment="1">
      <alignment horizontal="right" vertical="center"/>
    </xf>
    <xf numFmtId="165" fontId="4" fillId="6" borderId="13" xfId="2" applyNumberFormat="1" applyFont="1" applyFill="1" applyBorder="1" applyAlignment="1">
      <alignment horizontal="right" vertical="center"/>
    </xf>
    <xf numFmtId="164" fontId="6" fillId="0" borderId="12" xfId="2" applyNumberFormat="1" applyFont="1" applyFill="1" applyBorder="1" applyAlignment="1">
      <alignment horizontal="right" vertical="center"/>
    </xf>
    <xf numFmtId="165" fontId="6" fillId="0" borderId="12" xfId="2" applyNumberFormat="1" applyFont="1" applyFill="1" applyBorder="1" applyAlignment="1">
      <alignment horizontal="right" vertical="center"/>
    </xf>
    <xf numFmtId="165" fontId="6" fillId="0" borderId="13" xfId="2" applyNumberFormat="1" applyFont="1" applyFill="1" applyBorder="1" applyAlignment="1">
      <alignment horizontal="right" vertical="center"/>
    </xf>
    <xf numFmtId="164" fontId="4" fillId="2" borderId="18" xfId="1" applyNumberFormat="1" applyFont="1" applyFill="1" applyBorder="1" applyAlignment="1">
      <alignment horizontal="right" vertical="center" wrapText="1"/>
    </xf>
    <xf numFmtId="165" fontId="4" fillId="2" borderId="18" xfId="1" applyNumberFormat="1" applyFont="1" applyFill="1" applyBorder="1" applyAlignment="1">
      <alignment horizontal="right" vertical="center" wrapText="1"/>
    </xf>
    <xf numFmtId="165" fontId="4" fillId="2" borderId="19" xfId="1" applyNumberFormat="1" applyFont="1" applyFill="1" applyBorder="1" applyAlignment="1">
      <alignment horizontal="right" vertical="center" wrapText="1"/>
    </xf>
    <xf numFmtId="0" fontId="9" fillId="0" borderId="0" xfId="2" applyFont="1" applyAlignment="1">
      <alignment horizontal="left" vertical="center"/>
    </xf>
    <xf numFmtId="0" fontId="14" fillId="0" borderId="0" xfId="1" applyFont="1"/>
    <xf numFmtId="0" fontId="27" fillId="0" borderId="0" xfId="1" applyFont="1"/>
    <xf numFmtId="0" fontId="16" fillId="0" borderId="0" xfId="1" applyFont="1"/>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1" xfId="1" applyFont="1" applyFill="1" applyBorder="1" applyAlignment="1">
      <alignment horizontal="center" vertical="center" wrapText="1"/>
    </xf>
    <xf numFmtId="0" fontId="4" fillId="6" borderId="21" xfId="1" applyFont="1" applyFill="1" applyBorder="1" applyAlignment="1">
      <alignment horizontal="center" vertical="center" wrapText="1"/>
    </xf>
    <xf numFmtId="0" fontId="4" fillId="6" borderId="22" xfId="1" applyFont="1" applyFill="1" applyBorder="1" applyAlignment="1">
      <alignment horizontal="center" vertical="center" wrapText="1"/>
    </xf>
    <xf numFmtId="0" fontId="6" fillId="0" borderId="8" xfId="1" applyFont="1" applyBorder="1" applyAlignment="1">
      <alignment vertical="center" wrapText="1"/>
    </xf>
    <xf numFmtId="3" fontId="6" fillId="0" borderId="9" xfId="1" applyNumberFormat="1" applyFont="1" applyBorder="1" applyAlignment="1">
      <alignment horizontal="right" vertical="center" wrapText="1"/>
    </xf>
    <xf numFmtId="3" fontId="6" fillId="0" borderId="9" xfId="1" applyNumberFormat="1" applyFont="1" applyBorder="1" applyAlignment="1">
      <alignment horizontal="right" vertical="center"/>
    </xf>
    <xf numFmtId="3" fontId="6" fillId="6" borderId="9" xfId="1" applyNumberFormat="1" applyFont="1" applyFill="1" applyBorder="1" applyAlignment="1">
      <alignment horizontal="right" vertical="center"/>
    </xf>
    <xf numFmtId="165" fontId="6" fillId="0" borderId="9" xfId="1" applyNumberFormat="1" applyFont="1" applyBorder="1" applyAlignment="1">
      <alignment horizontal="right" vertical="center"/>
    </xf>
    <xf numFmtId="165" fontId="6" fillId="0" borderId="10" xfId="1" applyNumberFormat="1" applyFont="1" applyBorder="1" applyAlignment="1">
      <alignment horizontal="right" vertical="center"/>
    </xf>
    <xf numFmtId="0" fontId="6" fillId="0" borderId="11" xfId="1" applyFont="1" applyBorder="1" applyAlignment="1">
      <alignment vertical="center" wrapText="1"/>
    </xf>
    <xf numFmtId="3" fontId="6" fillId="0" borderId="12" xfId="1" applyNumberFormat="1" applyFont="1" applyBorder="1" applyAlignment="1">
      <alignment horizontal="right" vertical="center" wrapText="1"/>
    </xf>
    <xf numFmtId="3" fontId="6" fillId="0" borderId="12" xfId="1" applyNumberFormat="1" applyFont="1" applyBorder="1" applyAlignment="1">
      <alignment horizontal="right" vertical="center"/>
    </xf>
    <xf numFmtId="3" fontId="6" fillId="6" borderId="12" xfId="1" applyNumberFormat="1" applyFont="1" applyFill="1" applyBorder="1" applyAlignment="1">
      <alignment horizontal="right" vertical="center"/>
    </xf>
    <xf numFmtId="165" fontId="6" fillId="0" borderId="12" xfId="1" applyNumberFormat="1" applyFont="1" applyBorder="1" applyAlignment="1">
      <alignment horizontal="right" vertical="center"/>
    </xf>
    <xf numFmtId="165" fontId="6" fillId="0" borderId="13" xfId="1" applyNumberFormat="1" applyFont="1" applyBorder="1" applyAlignment="1">
      <alignment horizontal="right" vertical="center"/>
    </xf>
    <xf numFmtId="0" fontId="4" fillId="2" borderId="23" xfId="1" applyFont="1" applyFill="1" applyBorder="1" applyAlignment="1">
      <alignment vertical="center"/>
    </xf>
    <xf numFmtId="3" fontId="4" fillId="2" borderId="18" xfId="1" applyNumberFormat="1" applyFont="1" applyFill="1" applyBorder="1" applyAlignment="1">
      <alignment horizontal="right" vertical="center"/>
    </xf>
    <xf numFmtId="165" fontId="4" fillId="2" borderId="18" xfId="1" applyNumberFormat="1" applyFont="1" applyFill="1" applyBorder="1" applyAlignment="1">
      <alignment horizontal="right" vertical="center"/>
    </xf>
    <xf numFmtId="165" fontId="4" fillId="2" borderId="19" xfId="1" applyNumberFormat="1" applyFont="1" applyFill="1" applyBorder="1" applyAlignment="1">
      <alignment horizontal="right" vertical="center"/>
    </xf>
    <xf numFmtId="0" fontId="1" fillId="0" borderId="0" xfId="1" applyAlignment="1">
      <alignment horizontal="left"/>
    </xf>
    <xf numFmtId="165" fontId="1" fillId="0" borderId="0" xfId="1" applyNumberFormat="1"/>
    <xf numFmtId="0" fontId="27" fillId="0" borderId="0" xfId="1" applyFont="1" applyAlignment="1">
      <alignment horizontal="left"/>
    </xf>
    <xf numFmtId="165" fontId="27" fillId="0" borderId="0" xfId="1" applyNumberFormat="1" applyFont="1"/>
    <xf numFmtId="0" fontId="4" fillId="4" borderId="20" xfId="1" applyFont="1" applyFill="1" applyBorder="1" applyAlignment="1">
      <alignment horizontal="center" vertical="center"/>
    </xf>
    <xf numFmtId="0" fontId="4" fillId="4" borderId="21" xfId="1" applyFont="1" applyFill="1" applyBorder="1" applyAlignment="1">
      <alignment horizontal="center" vertical="center" wrapText="1"/>
    </xf>
    <xf numFmtId="0" fontId="4" fillId="5" borderId="21" xfId="1" applyFont="1" applyFill="1" applyBorder="1" applyAlignment="1">
      <alignment horizontal="center" vertical="center" wrapText="1"/>
    </xf>
    <xf numFmtId="165" fontId="4" fillId="5" borderId="21" xfId="1" applyNumberFormat="1" applyFont="1" applyFill="1" applyBorder="1" applyAlignment="1">
      <alignment horizontal="center" vertical="center" wrapText="1"/>
    </xf>
    <xf numFmtId="165" fontId="4" fillId="5" borderId="22" xfId="1" applyNumberFormat="1" applyFont="1" applyFill="1" applyBorder="1" applyAlignment="1">
      <alignment horizontal="center" vertical="center" wrapText="1"/>
    </xf>
    <xf numFmtId="0" fontId="6" fillId="0" borderId="9" xfId="2" applyFont="1" applyBorder="1" applyAlignment="1">
      <alignment horizontal="left" vertical="center" wrapText="1"/>
    </xf>
    <xf numFmtId="164" fontId="6" fillId="0" borderId="9" xfId="2" applyNumberFormat="1" applyFont="1" applyBorder="1" applyAlignment="1">
      <alignment horizontal="right" vertical="center"/>
    </xf>
    <xf numFmtId="164" fontId="6" fillId="6" borderId="9" xfId="2" applyNumberFormat="1" applyFont="1" applyFill="1" applyBorder="1" applyAlignment="1">
      <alignment horizontal="right" vertical="center"/>
    </xf>
    <xf numFmtId="165" fontId="6" fillId="0" borderId="9" xfId="2" applyNumberFormat="1" applyFont="1" applyBorder="1" applyAlignment="1">
      <alignment horizontal="right" vertical="center"/>
    </xf>
    <xf numFmtId="165" fontId="6" fillId="0" borderId="10" xfId="2" applyNumberFormat="1" applyFont="1" applyBorder="1" applyAlignment="1">
      <alignment horizontal="right" vertical="center"/>
    </xf>
    <xf numFmtId="0" fontId="6" fillId="0" borderId="12" xfId="2" applyFont="1" applyBorder="1" applyAlignment="1">
      <alignment horizontal="left" vertical="center" wrapText="1"/>
    </xf>
    <xf numFmtId="0" fontId="4" fillId="7" borderId="27" xfId="2" applyFont="1" applyFill="1" applyBorder="1" applyAlignment="1">
      <alignment vertical="center" wrapText="1"/>
    </xf>
    <xf numFmtId="164" fontId="4" fillId="7" borderId="12" xfId="2" applyNumberFormat="1" applyFont="1" applyFill="1" applyBorder="1" applyAlignment="1">
      <alignment horizontal="right" vertical="center"/>
    </xf>
    <xf numFmtId="165" fontId="4" fillId="7" borderId="12" xfId="2" applyNumberFormat="1" applyFont="1" applyFill="1" applyBorder="1" applyAlignment="1">
      <alignment horizontal="right" vertical="center"/>
    </xf>
    <xf numFmtId="165" fontId="4" fillId="7" borderId="13" xfId="2" applyNumberFormat="1" applyFont="1" applyFill="1" applyBorder="1" applyAlignment="1">
      <alignment horizontal="right" vertical="center"/>
    </xf>
    <xf numFmtId="165" fontId="6" fillId="0" borderId="29" xfId="2" applyNumberFormat="1" applyFont="1" applyBorder="1" applyAlignment="1">
      <alignment horizontal="right" vertical="center"/>
    </xf>
    <xf numFmtId="165" fontId="6" fillId="0" borderId="30" xfId="2" applyNumberFormat="1" applyFont="1" applyBorder="1" applyAlignment="1">
      <alignment horizontal="right" vertical="center"/>
    </xf>
    <xf numFmtId="165" fontId="6" fillId="0" borderId="31" xfId="2" applyNumberFormat="1" applyFont="1" applyBorder="1" applyAlignment="1">
      <alignment horizontal="right" vertical="center"/>
    </xf>
    <xf numFmtId="165" fontId="4" fillId="7" borderId="30" xfId="2" applyNumberFormat="1" applyFont="1" applyFill="1" applyBorder="1" applyAlignment="1">
      <alignment horizontal="right" vertical="center"/>
    </xf>
    <xf numFmtId="165" fontId="4" fillId="7" borderId="32" xfId="2" applyNumberFormat="1" applyFont="1" applyFill="1" applyBorder="1" applyAlignment="1">
      <alignment horizontal="right" vertical="center"/>
    </xf>
    <xf numFmtId="165" fontId="6" fillId="0" borderId="32" xfId="2" applyNumberFormat="1" applyFont="1" applyBorder="1" applyAlignment="1">
      <alignment horizontal="right" vertical="center"/>
    </xf>
    <xf numFmtId="0" fontId="1" fillId="0" borderId="0" xfId="1" applyBorder="1"/>
    <xf numFmtId="164" fontId="4" fillId="2" borderId="18" xfId="2" applyNumberFormat="1" applyFont="1" applyFill="1" applyBorder="1" applyAlignment="1">
      <alignment horizontal="right" vertical="center"/>
    </xf>
    <xf numFmtId="165" fontId="4" fillId="4" borderId="18" xfId="1" applyNumberFormat="1" applyFont="1" applyFill="1" applyBorder="1" applyAlignment="1">
      <alignment horizontal="right" vertical="center"/>
    </xf>
    <xf numFmtId="165" fontId="4" fillId="4" borderId="33" xfId="1" applyNumberFormat="1" applyFont="1" applyFill="1" applyBorder="1" applyAlignment="1">
      <alignment horizontal="right" vertical="center"/>
    </xf>
    <xf numFmtId="165" fontId="4" fillId="4" borderId="34" xfId="1" applyNumberFormat="1" applyFont="1" applyFill="1" applyBorder="1" applyAlignment="1">
      <alignment horizontal="right" vertical="center"/>
    </xf>
    <xf numFmtId="0" fontId="28" fillId="0" borderId="0" xfId="2" applyFont="1" applyBorder="1" applyAlignment="1"/>
    <xf numFmtId="0" fontId="29" fillId="0" borderId="0" xfId="2" applyFont="1" applyFill="1" applyBorder="1" applyAlignment="1">
      <alignment horizontal="left"/>
    </xf>
    <xf numFmtId="164" fontId="29" fillId="0" borderId="0" xfId="2" applyNumberFormat="1" applyFont="1" applyFill="1" applyBorder="1"/>
    <xf numFmtId="0" fontId="14" fillId="0" borderId="0" xfId="2" applyFont="1" applyFill="1"/>
    <xf numFmtId="0" fontId="30" fillId="0" borderId="0" xfId="2" applyFont="1" applyFill="1" applyBorder="1" applyAlignment="1">
      <alignment horizontal="left"/>
    </xf>
    <xf numFmtId="164" fontId="30" fillId="0" borderId="0" xfId="2" applyNumberFormat="1" applyFont="1" applyFill="1" applyBorder="1"/>
    <xf numFmtId="0" fontId="15" fillId="0" borderId="0" xfId="3" applyFont="1" applyFill="1"/>
    <xf numFmtId="0" fontId="16" fillId="0" borderId="0" xfId="2" applyFont="1" applyFill="1" applyBorder="1" applyAlignment="1">
      <alignment horizontal="left"/>
    </xf>
    <xf numFmtId="0" fontId="17" fillId="0" borderId="0" xfId="3" applyFont="1" applyFill="1" applyBorder="1" applyAlignment="1"/>
    <xf numFmtId="0" fontId="4" fillId="6" borderId="1" xfId="3" applyFont="1" applyFill="1" applyBorder="1" applyAlignment="1">
      <alignment horizontal="center" vertical="center" wrapText="1"/>
    </xf>
    <xf numFmtId="0" fontId="31" fillId="0" borderId="0" xfId="3" applyFont="1" applyFill="1" applyBorder="1" applyAlignment="1"/>
    <xf numFmtId="0" fontId="6" fillId="0" borderId="1" xfId="3" applyFont="1" applyFill="1" applyBorder="1" applyAlignment="1">
      <alignment horizontal="center" vertical="center" wrapText="1"/>
    </xf>
    <xf numFmtId="0" fontId="6" fillId="0" borderId="1" xfId="3" applyFont="1" applyFill="1" applyBorder="1" applyAlignment="1">
      <alignment horizontal="left" vertical="center" wrapText="1"/>
    </xf>
    <xf numFmtId="164" fontId="6" fillId="0" borderId="1" xfId="3" applyNumberFormat="1" applyFont="1" applyFill="1" applyBorder="1" applyAlignment="1">
      <alignment horizontal="right" vertical="center"/>
    </xf>
    <xf numFmtId="164" fontId="6" fillId="6" borderId="1" xfId="3" applyNumberFormat="1" applyFont="1" applyFill="1" applyBorder="1" applyAlignment="1">
      <alignment horizontal="right" vertical="center"/>
    </xf>
    <xf numFmtId="165" fontId="6" fillId="0" borderId="1" xfId="3" applyNumberFormat="1" applyFont="1" applyFill="1" applyBorder="1" applyAlignment="1">
      <alignment horizontal="right" vertical="center"/>
    </xf>
    <xf numFmtId="164" fontId="11" fillId="0" borderId="0" xfId="3" applyNumberFormat="1" applyFill="1" applyBorder="1"/>
    <xf numFmtId="0" fontId="6" fillId="0" borderId="1" xfId="3" applyFont="1" applyFill="1" applyBorder="1" applyAlignment="1">
      <alignment horizontal="center" vertical="center" wrapText="1"/>
    </xf>
    <xf numFmtId="0" fontId="6" fillId="0" borderId="1" xfId="3" applyFont="1" applyBorder="1" applyAlignment="1">
      <alignment horizontal="center" vertical="center" wrapText="1"/>
    </xf>
    <xf numFmtId="0" fontId="6" fillId="0" borderId="1" xfId="3" applyFont="1" applyBorder="1" applyAlignment="1">
      <alignment horizontal="left" vertical="center" wrapText="1"/>
    </xf>
    <xf numFmtId="164" fontId="6" fillId="0" borderId="1" xfId="3" applyNumberFormat="1" applyFont="1" applyBorder="1" applyAlignment="1">
      <alignment horizontal="right" vertical="center" wrapText="1"/>
    </xf>
    <xf numFmtId="0" fontId="33" fillId="0" borderId="0" xfId="2" applyFont="1" applyAlignment="1">
      <alignment horizontal="left" vertical="center" wrapText="1"/>
    </xf>
    <xf numFmtId="164" fontId="33" fillId="0" borderId="0" xfId="2" applyNumberFormat="1" applyFont="1"/>
    <xf numFmtId="164" fontId="12" fillId="0" borderId="0" xfId="3" applyNumberFormat="1" applyFont="1" applyFill="1" applyBorder="1"/>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wrapText="1"/>
    </xf>
    <xf numFmtId="164" fontId="6" fillId="0" borderId="3" xfId="3" applyNumberFormat="1" applyFont="1" applyFill="1" applyBorder="1" applyAlignment="1">
      <alignment horizontal="right" vertical="center" wrapText="1"/>
    </xf>
    <xf numFmtId="164" fontId="6" fillId="0" borderId="3" xfId="3" applyNumberFormat="1" applyFont="1" applyFill="1" applyBorder="1" applyAlignment="1">
      <alignment horizontal="right" vertical="center"/>
    </xf>
    <xf numFmtId="164" fontId="6" fillId="6" borderId="3" xfId="3" applyNumberFormat="1" applyFont="1" applyFill="1" applyBorder="1" applyAlignment="1">
      <alignment horizontal="right" vertical="center"/>
    </xf>
    <xf numFmtId="165" fontId="6" fillId="0" borderId="3" xfId="3" applyNumberFormat="1" applyFont="1" applyFill="1" applyBorder="1" applyAlignment="1">
      <alignment horizontal="right" vertical="center"/>
    </xf>
    <xf numFmtId="0" fontId="11" fillId="0" borderId="0" xfId="3" applyFill="1" applyBorder="1"/>
    <xf numFmtId="164" fontId="4" fillId="6" borderId="1" xfId="3" applyNumberFormat="1" applyFont="1" applyFill="1" applyBorder="1" applyAlignment="1">
      <alignment horizontal="right" vertical="center" wrapText="1"/>
    </xf>
    <xf numFmtId="164" fontId="4" fillId="6" borderId="1" xfId="3" applyNumberFormat="1" applyFont="1" applyFill="1" applyBorder="1" applyAlignment="1">
      <alignment horizontal="right" vertical="center"/>
    </xf>
    <xf numFmtId="165" fontId="4" fillId="6" borderId="1" xfId="3" applyNumberFormat="1" applyFont="1" applyFill="1" applyBorder="1" applyAlignment="1">
      <alignment horizontal="right" vertical="center"/>
    </xf>
    <xf numFmtId="164" fontId="6" fillId="0" borderId="4" xfId="3" applyNumberFormat="1" applyFont="1" applyFill="1" applyBorder="1" applyAlignment="1">
      <alignment horizontal="right" vertical="center" wrapText="1"/>
    </xf>
    <xf numFmtId="164" fontId="6" fillId="0" borderId="4" xfId="3" applyNumberFormat="1" applyFont="1" applyFill="1" applyBorder="1" applyAlignment="1">
      <alignment horizontal="right" vertical="center"/>
    </xf>
    <xf numFmtId="165" fontId="4" fillId="0" borderId="4" xfId="3" applyNumberFormat="1" applyFont="1" applyFill="1" applyBorder="1" applyAlignment="1">
      <alignment horizontal="right" vertical="center"/>
    </xf>
    <xf numFmtId="164" fontId="4" fillId="2" borderId="1" xfId="3" applyNumberFormat="1" applyFont="1" applyFill="1" applyBorder="1" applyAlignment="1">
      <alignment horizontal="right" vertical="center" wrapText="1"/>
    </xf>
    <xf numFmtId="164" fontId="4" fillId="2" borderId="1" xfId="3" applyNumberFormat="1" applyFont="1" applyFill="1" applyBorder="1" applyAlignment="1">
      <alignment horizontal="right" vertical="center"/>
    </xf>
    <xf numFmtId="165" fontId="4" fillId="2" borderId="1" xfId="3" applyNumberFormat="1" applyFont="1" applyFill="1" applyBorder="1" applyAlignment="1">
      <alignment horizontal="right" vertical="center"/>
    </xf>
    <xf numFmtId="164" fontId="31" fillId="0" borderId="0" xfId="3" applyNumberFormat="1" applyFont="1" applyFill="1" applyBorder="1"/>
    <xf numFmtId="164" fontId="4" fillId="0" borderId="1" xfId="3" applyNumberFormat="1" applyFont="1" applyFill="1" applyBorder="1" applyAlignment="1">
      <alignment horizontal="right" vertical="center" wrapText="1"/>
    </xf>
    <xf numFmtId="164" fontId="4" fillId="0" borderId="1" xfId="3" applyNumberFormat="1" applyFont="1" applyFill="1" applyBorder="1" applyAlignment="1">
      <alignment horizontal="right" vertical="center"/>
    </xf>
    <xf numFmtId="165" fontId="4" fillId="0" borderId="1" xfId="3" applyNumberFormat="1" applyFont="1" applyFill="1" applyBorder="1" applyAlignment="1">
      <alignment horizontal="right" vertical="center"/>
    </xf>
    <xf numFmtId="0" fontId="32" fillId="0" borderId="0" xfId="2" applyFont="1" applyAlignment="1">
      <alignment vertical="center" wrapText="1"/>
    </xf>
    <xf numFmtId="0" fontId="34" fillId="0" borderId="0" xfId="3" applyFont="1"/>
    <xf numFmtId="0" fontId="34" fillId="0" borderId="0" xfId="3" applyFont="1" applyAlignment="1"/>
    <xf numFmtId="0" fontId="34" fillId="0" borderId="0" xfId="3" applyFont="1" applyAlignment="1">
      <alignment horizontal="left"/>
    </xf>
    <xf numFmtId="0" fontId="35" fillId="0" borderId="0" xfId="3" applyFont="1"/>
    <xf numFmtId="0" fontId="35" fillId="0" borderId="0" xfId="3" applyFont="1" applyAlignment="1">
      <alignment horizontal="left"/>
    </xf>
    <xf numFmtId="0" fontId="35" fillId="0" borderId="0" xfId="3" applyFont="1" applyAlignment="1"/>
    <xf numFmtId="0" fontId="34" fillId="0" borderId="0" xfId="3" applyFont="1" applyBorder="1"/>
    <xf numFmtId="0" fontId="4" fillId="6" borderId="1" xfId="3" applyFont="1" applyFill="1" applyBorder="1" applyAlignment="1">
      <alignment horizontal="center" vertical="center"/>
    </xf>
    <xf numFmtId="0" fontId="6" fillId="0" borderId="1" xfId="3" applyFont="1" applyBorder="1" applyAlignment="1">
      <alignment vertical="center" wrapText="1"/>
    </xf>
    <xf numFmtId="164" fontId="4" fillId="7" borderId="1" xfId="3" applyNumberFormat="1" applyFont="1" applyFill="1" applyBorder="1" applyAlignment="1">
      <alignment horizontal="right" vertical="center"/>
    </xf>
    <xf numFmtId="165" fontId="4" fillId="7" borderId="1" xfId="3" applyNumberFormat="1" applyFont="1" applyFill="1" applyBorder="1" applyAlignment="1">
      <alignment horizontal="right" vertical="center"/>
    </xf>
    <xf numFmtId="164" fontId="6" fillId="0" borderId="1" xfId="3" applyNumberFormat="1" applyFont="1" applyFill="1" applyBorder="1" applyAlignment="1">
      <alignment horizontal="right" vertical="center" wrapText="1"/>
    </xf>
    <xf numFmtId="0" fontId="34" fillId="0" borderId="0" xfId="3" applyFont="1" applyBorder="1" applyAlignment="1">
      <alignment horizontal="left"/>
    </xf>
    <xf numFmtId="0" fontId="34" fillId="0" borderId="0" xfId="3" applyFont="1" applyBorder="1" applyAlignment="1"/>
    <xf numFmtId="0" fontId="15" fillId="0" borderId="0" xfId="3" applyFont="1" applyFill="1" applyBorder="1" applyAlignment="1">
      <alignment horizontal="left"/>
    </xf>
    <xf numFmtId="164" fontId="15" fillId="0" borderId="0" xfId="3" applyNumberFormat="1" applyFont="1" applyFill="1" applyBorder="1" applyAlignment="1">
      <alignment horizontal="right"/>
    </xf>
    <xf numFmtId="165" fontId="35" fillId="0" borderId="0" xfId="3" applyNumberFormat="1" applyFont="1" applyFill="1" applyBorder="1" applyAlignment="1">
      <alignment horizontal="right"/>
    </xf>
    <xf numFmtId="0" fontId="5" fillId="0" borderId="0" xfId="2" applyAlignment="1">
      <alignment horizontal="center" vertical="center" wrapText="1"/>
    </xf>
    <xf numFmtId="0" fontId="5" fillId="0" borderId="0" xfId="2"/>
    <xf numFmtId="0" fontId="34" fillId="0" borderId="0" xfId="2" applyFont="1" applyAlignment="1">
      <alignment horizontal="center" vertical="center" wrapText="1"/>
    </xf>
    <xf numFmtId="0" fontId="5" fillId="0" borderId="0" xfId="2" applyAlignment="1">
      <alignment horizontal="left"/>
    </xf>
    <xf numFmtId="0" fontId="36" fillId="0" borderId="0" xfId="2" applyFont="1"/>
    <xf numFmtId="0" fontId="36" fillId="0" borderId="0" xfId="2" applyFont="1" applyAlignment="1">
      <alignment horizontal="left"/>
    </xf>
    <xf numFmtId="0" fontId="4" fillId="0" borderId="40" xfId="1" applyFont="1" applyFill="1" applyBorder="1" applyAlignment="1">
      <alignment vertical="center"/>
    </xf>
    <xf numFmtId="0" fontId="37" fillId="0" borderId="0" xfId="1" applyFont="1" applyAlignment="1">
      <alignment vertical="center"/>
    </xf>
    <xf numFmtId="0" fontId="4"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9" xfId="1" applyFont="1" applyFill="1" applyBorder="1" applyAlignment="1">
      <alignment horizontal="center" vertical="center" wrapText="1"/>
    </xf>
    <xf numFmtId="164" fontId="6" fillId="0" borderId="9" xfId="1" applyNumberFormat="1" applyFont="1" applyBorder="1" applyAlignment="1">
      <alignment vertical="center"/>
    </xf>
    <xf numFmtId="164" fontId="6" fillId="9" borderId="9" xfId="1" applyNumberFormat="1" applyFont="1" applyFill="1" applyBorder="1" applyAlignment="1">
      <alignment vertical="center"/>
    </xf>
    <xf numFmtId="165" fontId="6" fillId="0" borderId="10" xfId="1" applyNumberFormat="1" applyFont="1" applyBorder="1" applyAlignment="1">
      <alignment vertical="center"/>
    </xf>
    <xf numFmtId="164" fontId="34" fillId="0" borderId="0" xfId="2" applyNumberFormat="1" applyFont="1" applyFill="1"/>
    <xf numFmtId="164" fontId="6" fillId="0" borderId="12" xfId="1" applyNumberFormat="1" applyFont="1" applyBorder="1" applyAlignment="1">
      <alignment vertical="center"/>
    </xf>
    <xf numFmtId="164" fontId="6" fillId="9" borderId="12" xfId="1" applyNumberFormat="1" applyFont="1" applyFill="1" applyBorder="1" applyAlignment="1">
      <alignment vertical="center"/>
    </xf>
    <xf numFmtId="165" fontId="6" fillId="0" borderId="13" xfId="1" applyNumberFormat="1" applyFont="1" applyBorder="1" applyAlignment="1">
      <alignment vertical="center"/>
    </xf>
    <xf numFmtId="0" fontId="6" fillId="0" borderId="11" xfId="2" applyFont="1" applyBorder="1" applyAlignment="1">
      <alignment horizontal="left" vertical="center" wrapText="1"/>
    </xf>
    <xf numFmtId="0" fontId="4" fillId="2" borderId="11" xfId="1" applyFont="1" applyFill="1" applyBorder="1" applyAlignment="1">
      <alignment vertical="center" wrapText="1"/>
    </xf>
    <xf numFmtId="164" fontId="4" fillId="2" borderId="12" xfId="1" applyNumberFormat="1" applyFont="1" applyFill="1" applyBorder="1" applyAlignment="1">
      <alignment vertical="center"/>
    </xf>
    <xf numFmtId="165" fontId="4" fillId="2" borderId="13" xfId="1" applyNumberFormat="1" applyFont="1" applyFill="1" applyBorder="1" applyAlignment="1">
      <alignment vertical="center"/>
    </xf>
    <xf numFmtId="0" fontId="4" fillId="0" borderId="23" xfId="1" applyFont="1" applyFill="1" applyBorder="1" applyAlignment="1">
      <alignment vertical="center" wrapText="1"/>
    </xf>
    <xf numFmtId="165" fontId="4" fillId="0" borderId="18" xfId="1" applyNumberFormat="1" applyFont="1" applyFill="1" applyBorder="1" applyAlignment="1">
      <alignment horizontal="right" vertical="center"/>
    </xf>
    <xf numFmtId="165" fontId="4" fillId="0" borderId="18" xfId="1" applyNumberFormat="1" applyFont="1" applyFill="1" applyBorder="1" applyAlignment="1">
      <alignment vertical="center"/>
    </xf>
    <xf numFmtId="0" fontId="6" fillId="0" borderId="19" xfId="1" applyFont="1" applyFill="1" applyBorder="1" applyAlignment="1">
      <alignment vertical="center"/>
    </xf>
    <xf numFmtId="0" fontId="37" fillId="0" borderId="0" xfId="1" applyFont="1"/>
    <xf numFmtId="0" fontId="37" fillId="0" borderId="0" xfId="1" applyFont="1" applyBorder="1" applyAlignment="1"/>
    <xf numFmtId="0" fontId="4" fillId="6" borderId="18" xfId="1" applyFont="1" applyFill="1" applyBorder="1" applyAlignment="1">
      <alignment horizontal="center" vertical="center" wrapText="1"/>
    </xf>
    <xf numFmtId="0" fontId="4" fillId="6" borderId="10" xfId="1" applyFont="1" applyFill="1" applyBorder="1" applyAlignment="1">
      <alignment horizontal="center" vertical="center" wrapText="1"/>
    </xf>
    <xf numFmtId="0" fontId="6" fillId="0" borderId="8" xfId="1" applyFont="1" applyBorder="1" applyAlignment="1">
      <alignment horizontal="left" vertical="center" wrapText="1"/>
    </xf>
    <xf numFmtId="164" fontId="6" fillId="0" borderId="9" xfId="1" applyNumberFormat="1" applyFont="1" applyBorder="1" applyAlignment="1">
      <alignment horizontal="right" vertical="center"/>
    </xf>
    <xf numFmtId="164" fontId="6" fillId="6" borderId="9" xfId="1" applyNumberFormat="1" applyFont="1" applyFill="1" applyBorder="1" applyAlignment="1">
      <alignment horizontal="right" vertical="center"/>
    </xf>
    <xf numFmtId="164" fontId="5" fillId="0" borderId="0" xfId="2" applyNumberFormat="1" applyFill="1"/>
    <xf numFmtId="0" fontId="6" fillId="0" borderId="11" xfId="1" applyFont="1" applyBorder="1" applyAlignment="1">
      <alignment horizontal="left" vertical="center" wrapText="1"/>
    </xf>
    <xf numFmtId="164" fontId="6" fillId="0" borderId="12" xfId="1" applyNumberFormat="1" applyFont="1" applyBorder="1" applyAlignment="1">
      <alignment horizontal="right" vertical="center"/>
    </xf>
    <xf numFmtId="164" fontId="6" fillId="6" borderId="12" xfId="1" applyNumberFormat="1" applyFont="1" applyFill="1" applyBorder="1" applyAlignment="1">
      <alignment horizontal="right" vertical="center"/>
    </xf>
    <xf numFmtId="0" fontId="4" fillId="6" borderId="11" xfId="1" applyFont="1" applyFill="1" applyBorder="1" applyAlignment="1">
      <alignment horizontal="left" vertical="center" wrapText="1"/>
    </xf>
    <xf numFmtId="164" fontId="4" fillId="6" borderId="12" xfId="1" applyNumberFormat="1" applyFont="1" applyFill="1" applyBorder="1" applyAlignment="1">
      <alignment horizontal="right" vertical="center"/>
    </xf>
    <xf numFmtId="165" fontId="4" fillId="6" borderId="12" xfId="1" applyNumberFormat="1" applyFont="1" applyFill="1" applyBorder="1" applyAlignment="1">
      <alignment horizontal="right" vertical="center"/>
    </xf>
    <xf numFmtId="165" fontId="4" fillId="6" borderId="13" xfId="1" applyNumberFormat="1" applyFont="1" applyFill="1" applyBorder="1" applyAlignment="1">
      <alignment horizontal="right" vertical="center"/>
    </xf>
    <xf numFmtId="0" fontId="5" fillId="0" borderId="0" xfId="2" applyFill="1"/>
    <xf numFmtId="0" fontId="4" fillId="0" borderId="23" xfId="1" applyFont="1" applyFill="1" applyBorder="1" applyAlignment="1">
      <alignment horizontal="left" vertical="center" wrapText="1"/>
    </xf>
    <xf numFmtId="165" fontId="4" fillId="6" borderId="18" xfId="1" applyNumberFormat="1" applyFont="1" applyFill="1" applyBorder="1" applyAlignment="1">
      <alignment horizontal="right" vertical="center"/>
    </xf>
    <xf numFmtId="0" fontId="4" fillId="0" borderId="18" xfId="1" applyFont="1" applyFill="1" applyBorder="1" applyAlignment="1">
      <alignment horizontal="right" vertical="center"/>
    </xf>
    <xf numFmtId="0" fontId="4" fillId="0" borderId="19" xfId="1" applyFont="1" applyFill="1" applyBorder="1" applyAlignment="1">
      <alignment horizontal="right" vertical="center"/>
    </xf>
    <xf numFmtId="0" fontId="6" fillId="0" borderId="0" xfId="1" applyFont="1"/>
    <xf numFmtId="0" fontId="6" fillId="0" borderId="0" xfId="1" applyFont="1" applyBorder="1" applyAlignment="1"/>
    <xf numFmtId="0" fontId="37" fillId="0" borderId="0" xfId="1" applyFont="1" applyFill="1"/>
    <xf numFmtId="0" fontId="4" fillId="2" borderId="20" xfId="1" applyFont="1" applyFill="1" applyBorder="1" applyAlignment="1">
      <alignment wrapText="1"/>
    </xf>
    <xf numFmtId="165" fontId="4" fillId="0" borderId="21" xfId="1" applyNumberFormat="1" applyFont="1" applyBorder="1" applyAlignment="1">
      <alignment horizontal="right" vertical="center"/>
    </xf>
    <xf numFmtId="165" fontId="4" fillId="6" borderId="22" xfId="1" applyNumberFormat="1" applyFont="1" applyFill="1" applyBorder="1" applyAlignment="1">
      <alignment horizontal="right" vertical="center"/>
    </xf>
    <xf numFmtId="0" fontId="6" fillId="0" borderId="0" xfId="1" applyFont="1" applyBorder="1"/>
    <xf numFmtId="0" fontId="9" fillId="0" borderId="0" xfId="1" applyFont="1" applyBorder="1" applyAlignment="1">
      <alignment vertical="center"/>
    </xf>
    <xf numFmtId="0" fontId="38" fillId="0" borderId="0" xfId="1" applyFont="1" applyBorder="1" applyAlignment="1">
      <alignment vertical="center"/>
    </xf>
    <xf numFmtId="0" fontId="38" fillId="0" borderId="0" xfId="1" applyFont="1" applyFill="1" applyBorder="1" applyAlignment="1">
      <alignment vertical="center"/>
    </xf>
    <xf numFmtId="0" fontId="19" fillId="0" borderId="0" xfId="6" applyFont="1"/>
    <xf numFmtId="165" fontId="19" fillId="0" borderId="0" xfId="6" applyNumberFormat="1" applyFont="1"/>
    <xf numFmtId="0" fontId="14" fillId="0" borderId="0" xfId="6" applyFont="1"/>
    <xf numFmtId="0" fontId="6" fillId="0" borderId="0" xfId="6" applyFont="1"/>
    <xf numFmtId="165" fontId="6" fillId="0" borderId="0" xfId="6" applyNumberFormat="1" applyFont="1"/>
    <xf numFmtId="0" fontId="16" fillId="0" borderId="0" xfId="6" applyFont="1" applyAlignment="1">
      <alignment vertical="center"/>
    </xf>
    <xf numFmtId="0" fontId="6" fillId="0" borderId="1" xfId="2" applyFont="1" applyBorder="1" applyAlignment="1">
      <alignment horizontal="left" vertical="center"/>
    </xf>
    <xf numFmtId="3" fontId="6" fillId="0" borderId="1" xfId="2" applyNumberFormat="1" applyFont="1" applyBorder="1" applyAlignment="1">
      <alignment vertical="center"/>
    </xf>
    <xf numFmtId="3" fontId="6" fillId="6" borderId="1" xfId="2" applyNumberFormat="1" applyFont="1" applyFill="1" applyBorder="1" applyAlignment="1">
      <alignment vertical="center"/>
    </xf>
    <xf numFmtId="165" fontId="6" fillId="0" borderId="1" xfId="2" applyNumberFormat="1" applyFont="1" applyBorder="1" applyAlignment="1">
      <alignment vertical="center"/>
    </xf>
    <xf numFmtId="0" fontId="4" fillId="7" borderId="1" xfId="2" applyFont="1" applyFill="1" applyBorder="1" applyAlignment="1">
      <alignment horizontal="left" vertical="center" wrapText="1"/>
    </xf>
    <xf numFmtId="3" fontId="4" fillId="7" borderId="1" xfId="2" applyNumberFormat="1" applyFont="1" applyFill="1" applyBorder="1" applyAlignment="1">
      <alignment vertical="center"/>
    </xf>
    <xf numFmtId="3" fontId="4" fillId="6" borderId="1" xfId="2" applyNumberFormat="1" applyFont="1" applyFill="1" applyBorder="1" applyAlignment="1">
      <alignment vertical="center"/>
    </xf>
    <xf numFmtId="165" fontId="4" fillId="7" borderId="1" xfId="2" applyNumberFormat="1" applyFont="1" applyFill="1" applyBorder="1" applyAlignment="1">
      <alignment vertical="center"/>
    </xf>
    <xf numFmtId="165" fontId="6" fillId="0" borderId="1" xfId="2" applyNumberFormat="1" applyFont="1" applyBorder="1" applyAlignment="1">
      <alignment horizontal="right" vertical="center"/>
    </xf>
    <xf numFmtId="3" fontId="6" fillId="0" borderId="1" xfId="2" applyNumberFormat="1" applyFont="1" applyFill="1" applyBorder="1" applyAlignment="1">
      <alignment vertical="center"/>
    </xf>
    <xf numFmtId="3" fontId="4" fillId="2" borderId="1" xfId="2" applyNumberFormat="1" applyFont="1" applyFill="1" applyBorder="1" applyAlignment="1">
      <alignment vertical="center"/>
    </xf>
    <xf numFmtId="165" fontId="4" fillId="2" borderId="1" xfId="2" applyNumberFormat="1" applyFont="1" applyFill="1" applyBorder="1" applyAlignment="1">
      <alignment vertical="center"/>
    </xf>
    <xf numFmtId="0" fontId="1" fillId="0" borderId="0" xfId="6"/>
    <xf numFmtId="0" fontId="1" fillId="0" borderId="0" xfId="6" applyFill="1" applyAlignment="1">
      <alignment horizontal="left"/>
    </xf>
    <xf numFmtId="0" fontId="40" fillId="2" borderId="44" xfId="6" applyFont="1" applyFill="1" applyBorder="1" applyAlignment="1">
      <alignment vertical="center"/>
    </xf>
    <xf numFmtId="49" fontId="40" fillId="2" borderId="45" xfId="6" applyNumberFormat="1" applyFont="1" applyFill="1" applyBorder="1" applyAlignment="1">
      <alignment horizontal="center" vertical="center" wrapText="1"/>
    </xf>
    <xf numFmtId="49" fontId="40" fillId="8" borderId="45" xfId="6" applyNumberFormat="1" applyFont="1" applyFill="1" applyBorder="1" applyAlignment="1">
      <alignment horizontal="center" vertical="center" wrapText="1"/>
    </xf>
    <xf numFmtId="165" fontId="41" fillId="12" borderId="45" xfId="1" applyNumberFormat="1" applyFont="1" applyFill="1" applyBorder="1" applyAlignment="1">
      <alignment horizontal="center" vertical="center" wrapText="1"/>
    </xf>
    <xf numFmtId="0" fontId="40" fillId="8" borderId="46" xfId="1" applyFont="1" applyFill="1" applyBorder="1" applyAlignment="1">
      <alignment horizontal="center" vertical="center" wrapText="1"/>
    </xf>
    <xf numFmtId="0" fontId="29" fillId="0" borderId="0" xfId="2" applyFont="1" applyFill="1" applyBorder="1" applyAlignment="1">
      <alignment vertical="center" wrapText="1"/>
    </xf>
    <xf numFmtId="0" fontId="42" fillId="0" borderId="36" xfId="2" applyFont="1" applyFill="1" applyBorder="1" applyAlignment="1">
      <alignment horizontal="left" vertical="center" wrapText="1"/>
    </xf>
    <xf numFmtId="164" fontId="43" fillId="0" borderId="1" xfId="6" applyNumberFormat="1" applyFont="1" applyFill="1" applyBorder="1" applyAlignment="1">
      <alignment horizontal="right" vertical="center"/>
    </xf>
    <xf numFmtId="164" fontId="43" fillId="8" borderId="1" xfId="6" applyNumberFormat="1" applyFont="1" applyFill="1" applyBorder="1" applyAlignment="1">
      <alignment horizontal="right" vertical="center"/>
    </xf>
    <xf numFmtId="165" fontId="43" fillId="0" borderId="1" xfId="6" applyNumberFormat="1" applyFont="1" applyFill="1" applyBorder="1" applyAlignment="1">
      <alignment horizontal="right" vertical="center"/>
    </xf>
    <xf numFmtId="165" fontId="44" fillId="0" borderId="6" xfId="6" applyNumberFormat="1" applyFont="1" applyBorder="1" applyAlignment="1">
      <alignment horizontal="right"/>
    </xf>
    <xf numFmtId="0" fontId="34" fillId="0" borderId="0" xfId="2" applyFont="1" applyFill="1" applyAlignment="1">
      <alignment horizontal="center" vertical="center" wrapText="1"/>
    </xf>
    <xf numFmtId="0" fontId="40" fillId="2" borderId="47" xfId="6" applyFont="1" applyFill="1" applyBorder="1" applyAlignment="1">
      <alignment vertical="center" wrapText="1"/>
    </xf>
    <xf numFmtId="164" fontId="40" fillId="2" borderId="48" xfId="6" applyNumberFormat="1" applyFont="1" applyFill="1" applyBorder="1" applyAlignment="1">
      <alignment horizontal="right" vertical="center"/>
    </xf>
    <xf numFmtId="164" fontId="40" fillId="8" borderId="48" xfId="6" applyNumberFormat="1" applyFont="1" applyFill="1" applyBorder="1" applyAlignment="1">
      <alignment horizontal="right" vertical="center"/>
    </xf>
    <xf numFmtId="165" fontId="40" fillId="2" borderId="48" xfId="6" applyNumberFormat="1" applyFont="1" applyFill="1" applyBorder="1" applyAlignment="1">
      <alignment horizontal="right" vertical="center"/>
    </xf>
    <xf numFmtId="165" fontId="41" fillId="2" borderId="49" xfId="6" applyNumberFormat="1" applyFont="1" applyFill="1" applyBorder="1" applyAlignment="1">
      <alignment horizontal="right"/>
    </xf>
    <xf numFmtId="0" fontId="1" fillId="0" borderId="0" xfId="6" applyAlignment="1">
      <alignment horizontal="left"/>
    </xf>
    <xf numFmtId="0" fontId="30" fillId="0" borderId="0" xfId="2" applyFont="1"/>
    <xf numFmtId="0" fontId="4" fillId="4" borderId="1" xfId="2" applyFont="1" applyFill="1" applyBorder="1" applyAlignment="1">
      <alignment horizontal="center" vertical="center" wrapText="1"/>
    </xf>
    <xf numFmtId="0" fontId="4" fillId="13" borderId="1" xfId="2" applyFont="1" applyFill="1" applyBorder="1" applyAlignment="1">
      <alignment horizontal="center" vertical="center" wrapText="1"/>
    </xf>
    <xf numFmtId="0" fontId="4" fillId="14" borderId="1" xfId="1" applyFont="1" applyFill="1" applyBorder="1" applyAlignment="1">
      <alignment horizontal="center" vertical="center" wrapText="1"/>
    </xf>
    <xf numFmtId="0" fontId="6" fillId="0" borderId="1" xfId="2" applyFont="1" applyFill="1" applyBorder="1" applyAlignment="1">
      <alignment horizontal="left" vertical="center" wrapText="1"/>
    </xf>
    <xf numFmtId="164" fontId="6" fillId="0" borderId="1" xfId="2" applyNumberFormat="1" applyFont="1" applyFill="1" applyBorder="1" applyAlignment="1">
      <alignment horizontal="right" vertical="center"/>
    </xf>
    <xf numFmtId="164" fontId="6" fillId="14" borderId="1" xfId="2" applyNumberFormat="1" applyFont="1" applyFill="1" applyBorder="1" applyAlignment="1">
      <alignment horizontal="right" vertical="center"/>
    </xf>
    <xf numFmtId="165" fontId="6" fillId="0" borderId="1" xfId="2" applyNumberFormat="1" applyFont="1" applyFill="1" applyBorder="1" applyAlignment="1">
      <alignment horizontal="right" vertical="center"/>
    </xf>
    <xf numFmtId="164" fontId="4" fillId="7" borderId="1" xfId="2" applyNumberFormat="1" applyFont="1" applyFill="1" applyBorder="1" applyAlignment="1">
      <alignment horizontal="right" vertical="center"/>
    </xf>
    <xf numFmtId="164" fontId="4" fillId="14" borderId="1" xfId="2" applyNumberFormat="1" applyFont="1" applyFill="1" applyBorder="1" applyAlignment="1">
      <alignment horizontal="right" vertical="center"/>
    </xf>
    <xf numFmtId="165" fontId="4" fillId="7" borderId="1" xfId="2" applyNumberFormat="1" applyFont="1" applyFill="1" applyBorder="1" applyAlignment="1">
      <alignment horizontal="right" vertical="center"/>
    </xf>
    <xf numFmtId="0" fontId="4" fillId="7" borderId="1" xfId="2" applyFont="1" applyFill="1" applyBorder="1" applyAlignment="1">
      <alignment horizontal="left" vertical="center"/>
    </xf>
    <xf numFmtId="164" fontId="6" fillId="0" borderId="1" xfId="2" applyNumberFormat="1" applyFont="1" applyBorder="1" applyAlignment="1">
      <alignment horizontal="right" vertical="center"/>
    </xf>
    <xf numFmtId="164" fontId="4" fillId="4" borderId="1" xfId="2" applyNumberFormat="1" applyFont="1" applyFill="1" applyBorder="1" applyAlignment="1">
      <alignment horizontal="right" vertical="center"/>
    </xf>
    <xf numFmtId="165" fontId="4" fillId="4" borderId="1" xfId="2" applyNumberFormat="1" applyFont="1" applyFill="1" applyBorder="1" applyAlignment="1">
      <alignment horizontal="right" vertical="center"/>
    </xf>
    <xf numFmtId="0" fontId="46" fillId="0" borderId="51" xfId="6" applyFont="1" applyBorder="1" applyAlignment="1">
      <alignment vertical="center"/>
    </xf>
    <xf numFmtId="0" fontId="46" fillId="0" borderId="52" xfId="6" applyFont="1" applyBorder="1" applyAlignment="1">
      <alignment vertical="center"/>
    </xf>
    <xf numFmtId="0" fontId="4" fillId="12" borderId="1" xfId="2" applyFont="1" applyFill="1" applyBorder="1" applyAlignment="1">
      <alignment horizontal="center" vertical="center" wrapText="1"/>
    </xf>
    <xf numFmtId="0" fontId="4" fillId="8" borderId="1" xfId="1" applyFont="1" applyFill="1" applyBorder="1" applyAlignment="1">
      <alignment horizontal="center" vertical="center" wrapText="1"/>
    </xf>
    <xf numFmtId="164" fontId="6" fillId="8" borderId="1" xfId="2" applyNumberFormat="1" applyFont="1" applyFill="1" applyBorder="1" applyAlignment="1">
      <alignment horizontal="right" vertical="center"/>
    </xf>
    <xf numFmtId="164" fontId="4" fillId="8" borderId="1" xfId="2" applyNumberFormat="1" applyFont="1" applyFill="1" applyBorder="1" applyAlignment="1">
      <alignment horizontal="right" vertical="center"/>
    </xf>
    <xf numFmtId="0" fontId="13" fillId="0" borderId="0" xfId="7" applyFont="1" applyFill="1" applyBorder="1" applyAlignment="1">
      <alignment horizontal="left"/>
    </xf>
    <xf numFmtId="0" fontId="4" fillId="2" borderId="1" xfId="2" applyFont="1" applyFill="1" applyBorder="1" applyAlignment="1">
      <alignment horizontal="center" vertical="center"/>
    </xf>
    <xf numFmtId="0" fontId="4" fillId="4" borderId="1" xfId="2" applyFont="1" applyFill="1" applyBorder="1" applyAlignment="1">
      <alignment horizontal="center" vertical="center"/>
    </xf>
    <xf numFmtId="0" fontId="4" fillId="17" borderId="1" xfId="2" applyNumberFormat="1" applyFont="1" applyFill="1" applyBorder="1" applyAlignment="1">
      <alignment horizontal="center" vertical="center" wrapText="1"/>
    </xf>
    <xf numFmtId="164" fontId="4" fillId="17" borderId="1" xfId="2" applyNumberFormat="1" applyFont="1" applyFill="1" applyBorder="1" applyAlignment="1">
      <alignment horizontal="center" vertical="center" wrapText="1"/>
    </xf>
    <xf numFmtId="0" fontId="4" fillId="0" borderId="1" xfId="2" applyFont="1" applyBorder="1" applyAlignment="1">
      <alignment horizontal="center" vertical="center" wrapText="1"/>
    </xf>
    <xf numFmtId="164" fontId="6" fillId="0" borderId="1" xfId="2" applyNumberFormat="1" applyFont="1" applyBorder="1" applyAlignment="1">
      <alignment vertical="center"/>
    </xf>
    <xf numFmtId="164" fontId="6" fillId="17" borderId="1" xfId="2" applyNumberFormat="1" applyFont="1" applyFill="1" applyBorder="1" applyAlignment="1">
      <alignment horizontal="right" vertical="center"/>
    </xf>
    <xf numFmtId="164" fontId="4" fillId="17" borderId="1" xfId="2" applyNumberFormat="1" applyFont="1" applyFill="1" applyBorder="1" applyAlignment="1">
      <alignment vertical="center"/>
    </xf>
    <xf numFmtId="164" fontId="4" fillId="17" borderId="1" xfId="2" applyNumberFormat="1" applyFont="1" applyFill="1" applyBorder="1" applyAlignment="1">
      <alignment horizontal="right" vertical="center"/>
    </xf>
    <xf numFmtId="165" fontId="4" fillId="17" borderId="1" xfId="2" applyNumberFormat="1" applyFont="1" applyFill="1" applyBorder="1" applyAlignment="1">
      <alignment horizontal="right" vertical="center"/>
    </xf>
    <xf numFmtId="164" fontId="4" fillId="2" borderId="1" xfId="1" applyNumberFormat="1" applyFont="1" applyFill="1" applyBorder="1" applyAlignment="1">
      <alignment vertical="center" wrapText="1"/>
    </xf>
    <xf numFmtId="164" fontId="4" fillId="2" borderId="1" xfId="1" applyNumberFormat="1" applyFont="1" applyFill="1" applyBorder="1" applyAlignment="1">
      <alignment horizontal="right" vertical="center" wrapText="1"/>
    </xf>
    <xf numFmtId="165" fontId="4" fillId="2" borderId="1" xfId="1" applyNumberFormat="1" applyFont="1" applyFill="1" applyBorder="1" applyAlignment="1">
      <alignment horizontal="right" vertical="center" wrapText="1"/>
    </xf>
    <xf numFmtId="0" fontId="8" fillId="0" borderId="0" xfId="2" applyFont="1" applyBorder="1" applyAlignment="1">
      <alignment vertical="center" wrapText="1"/>
    </xf>
    <xf numFmtId="0" fontId="47" fillId="0" borderId="0" xfId="1" applyFont="1"/>
    <xf numFmtId="0" fontId="47" fillId="0" borderId="0" xfId="1" applyFont="1" applyFill="1"/>
    <xf numFmtId="0" fontId="14" fillId="0" borderId="0" xfId="7" applyFont="1" applyFill="1" applyBorder="1" applyAlignment="1">
      <alignment horizontal="left" vertical="center"/>
    </xf>
    <xf numFmtId="0" fontId="19" fillId="0" borderId="0" xfId="1" applyFont="1" applyFill="1" applyAlignment="1">
      <alignment vertical="center"/>
    </xf>
    <xf numFmtId="0" fontId="16" fillId="0" borderId="0" xfId="1" applyFont="1" applyAlignment="1">
      <alignment vertical="center"/>
    </xf>
    <xf numFmtId="0" fontId="19" fillId="0" borderId="0" xfId="1" applyFont="1" applyAlignment="1">
      <alignment vertical="center"/>
    </xf>
    <xf numFmtId="0" fontId="4" fillId="0" borderId="39" xfId="1" applyFont="1" applyFill="1" applyBorder="1" applyAlignment="1">
      <alignment horizontal="center" vertical="center"/>
    </xf>
    <xf numFmtId="0" fontId="4" fillId="17" borderId="1" xfId="1" applyFont="1" applyFill="1" applyBorder="1" applyAlignment="1">
      <alignment horizontal="center" vertical="center" wrapText="1"/>
    </xf>
    <xf numFmtId="0" fontId="4" fillId="17" borderId="1" xfId="1" applyFont="1" applyFill="1" applyBorder="1" applyAlignment="1">
      <alignment vertical="center" wrapText="1"/>
    </xf>
    <xf numFmtId="0" fontId="6" fillId="0" borderId="1" xfId="1" applyFont="1" applyBorder="1" applyAlignment="1">
      <alignment vertical="center" wrapText="1"/>
    </xf>
    <xf numFmtId="3" fontId="6" fillId="0" borderId="1" xfId="1" applyNumberFormat="1" applyFont="1" applyBorder="1" applyAlignment="1">
      <alignment horizontal="right" vertical="center"/>
    </xf>
    <xf numFmtId="3" fontId="6" fillId="0" borderId="1" xfId="1" applyNumberFormat="1" applyFont="1" applyBorder="1" applyAlignment="1">
      <alignment vertical="center"/>
    </xf>
    <xf numFmtId="3" fontId="6" fillId="17" borderId="1" xfId="1" applyNumberFormat="1" applyFont="1" applyFill="1" applyBorder="1" applyAlignment="1">
      <alignment vertical="center"/>
    </xf>
    <xf numFmtId="0" fontId="4" fillId="2" borderId="1" xfId="1" applyFont="1" applyFill="1" applyBorder="1" applyAlignment="1">
      <alignment vertical="center"/>
    </xf>
    <xf numFmtId="3" fontId="4" fillId="2" borderId="1" xfId="1" applyNumberFormat="1" applyFont="1" applyFill="1" applyBorder="1" applyAlignment="1">
      <alignment horizontal="right" vertical="center"/>
    </xf>
    <xf numFmtId="3" fontId="4" fillId="2" borderId="1" xfId="1" applyNumberFormat="1" applyFont="1" applyFill="1" applyBorder="1" applyAlignment="1">
      <alignment vertical="center"/>
    </xf>
    <xf numFmtId="164" fontId="4" fillId="4" borderId="1" xfId="1" applyNumberFormat="1" applyFont="1" applyFill="1" applyBorder="1" applyAlignment="1">
      <alignment vertical="center"/>
    </xf>
    <xf numFmtId="165" fontId="4" fillId="4" borderId="1" xfId="1" applyNumberFormat="1" applyFont="1" applyFill="1" applyBorder="1" applyAlignment="1">
      <alignment vertical="center"/>
    </xf>
    <xf numFmtId="0" fontId="47" fillId="0" borderId="0" xfId="1" applyFont="1" applyAlignment="1">
      <alignment horizontal="left"/>
    </xf>
    <xf numFmtId="0" fontId="48" fillId="0" borderId="0" xfId="9" applyFont="1" applyFill="1" applyBorder="1" applyAlignment="1">
      <alignment horizontal="center" vertical="center" wrapText="1"/>
    </xf>
    <xf numFmtId="165" fontId="47" fillId="0" borderId="0" xfId="1" applyNumberFormat="1" applyFont="1" applyFill="1" applyBorder="1"/>
    <xf numFmtId="0" fontId="5" fillId="0" borderId="0" xfId="9"/>
    <xf numFmtId="0" fontId="47" fillId="0" borderId="0" xfId="1" applyFont="1" applyFill="1" applyBorder="1"/>
    <xf numFmtId="0" fontId="5" fillId="0" borderId="0" xfId="9" applyAlignment="1">
      <alignment horizontal="center" vertical="center" wrapText="1"/>
    </xf>
    <xf numFmtId="0" fontId="4" fillId="4" borderId="1" xfId="1" applyFont="1" applyFill="1" applyBorder="1" applyAlignment="1">
      <alignment horizontal="center" vertical="center"/>
    </xf>
    <xf numFmtId="0" fontId="4" fillId="4" borderId="1" xfId="1" applyFont="1" applyFill="1" applyBorder="1" applyAlignment="1">
      <alignment horizontal="center" vertical="center" wrapText="1"/>
    </xf>
    <xf numFmtId="0" fontId="4" fillId="19" borderId="1" xfId="1" applyFont="1" applyFill="1" applyBorder="1" applyAlignment="1">
      <alignment horizontal="center" vertical="center" wrapText="1"/>
    </xf>
    <xf numFmtId="165" fontId="4" fillId="19" borderId="1" xfId="1" applyNumberFormat="1" applyFont="1" applyFill="1" applyBorder="1" applyAlignment="1">
      <alignment horizontal="center" vertical="center" wrapText="1"/>
    </xf>
    <xf numFmtId="0" fontId="19" fillId="0" borderId="1" xfId="1" applyFont="1" applyBorder="1" applyAlignment="1">
      <alignment horizontal="left" vertical="center" wrapText="1"/>
    </xf>
    <xf numFmtId="164" fontId="19" fillId="0" borderId="1" xfId="1" applyNumberFormat="1" applyFont="1" applyBorder="1" applyAlignment="1">
      <alignment vertical="center"/>
    </xf>
    <xf numFmtId="164" fontId="19" fillId="17" borderId="1" xfId="1" applyNumberFormat="1" applyFont="1" applyFill="1" applyBorder="1" applyAlignment="1">
      <alignment vertical="center"/>
    </xf>
    <xf numFmtId="165" fontId="19" fillId="0" borderId="1" xfId="1" applyNumberFormat="1" applyFont="1" applyBorder="1" applyAlignment="1">
      <alignment vertical="center"/>
    </xf>
    <xf numFmtId="0" fontId="39" fillId="7" borderId="1" xfId="1" applyFont="1" applyFill="1" applyBorder="1" applyAlignment="1">
      <alignment horizontal="left" vertical="center"/>
    </xf>
    <xf numFmtId="164" fontId="39" fillId="7" borderId="1" xfId="1" applyNumberFormat="1" applyFont="1" applyFill="1" applyBorder="1" applyAlignment="1">
      <alignment vertical="center"/>
    </xf>
    <xf numFmtId="164" fontId="39" fillId="17" borderId="1" xfId="1" applyNumberFormat="1" applyFont="1" applyFill="1" applyBorder="1" applyAlignment="1">
      <alignment vertical="center"/>
    </xf>
    <xf numFmtId="165" fontId="39" fillId="7" borderId="1" xfId="1" applyNumberFormat="1" applyFont="1" applyFill="1" applyBorder="1" applyAlignment="1">
      <alignment vertical="center"/>
    </xf>
    <xf numFmtId="0" fontId="19" fillId="0" borderId="1" xfId="1" applyFont="1" applyBorder="1" applyAlignment="1">
      <alignment horizontal="left" vertical="center"/>
    </xf>
    <xf numFmtId="0" fontId="6" fillId="0" borderId="1" xfId="1" applyFont="1" applyBorder="1" applyAlignment="1">
      <alignment horizontal="left" vertical="center" wrapText="1"/>
    </xf>
    <xf numFmtId="0" fontId="25" fillId="0" borderId="0" xfId="1" applyFont="1" applyAlignment="1">
      <alignment horizontal="left" vertical="center"/>
    </xf>
    <xf numFmtId="0" fontId="1" fillId="10" borderId="0" xfId="1" applyFill="1"/>
    <xf numFmtId="0" fontId="1" fillId="10" borderId="0" xfId="1" applyFill="1" applyAlignment="1">
      <alignment horizontal="left"/>
    </xf>
    <xf numFmtId="165" fontId="1" fillId="10" borderId="0" xfId="1" applyNumberFormat="1" applyFill="1"/>
    <xf numFmtId="0" fontId="1" fillId="18" borderId="0" xfId="1" applyFill="1"/>
    <xf numFmtId="0" fontId="1" fillId="18" borderId="0" xfId="1" applyFill="1" applyAlignment="1">
      <alignment horizontal="left"/>
    </xf>
    <xf numFmtId="165" fontId="1" fillId="18" borderId="0" xfId="1" applyNumberFormat="1" applyFill="1"/>
    <xf numFmtId="0" fontId="1" fillId="11" borderId="0" xfId="1" applyFill="1"/>
    <xf numFmtId="0" fontId="1" fillId="11" borderId="0" xfId="1" applyFill="1" applyAlignment="1">
      <alignment horizontal="left"/>
    </xf>
    <xf numFmtId="165" fontId="1" fillId="11" borderId="0" xfId="1" applyNumberFormat="1" applyFill="1"/>
    <xf numFmtId="0" fontId="11" fillId="0" borderId="0" xfId="3" applyAlignment="1">
      <alignment horizontal="left"/>
    </xf>
    <xf numFmtId="0" fontId="14" fillId="0" borderId="0" xfId="3" applyFont="1"/>
    <xf numFmtId="0" fontId="3" fillId="0" borderId="0" xfId="3" applyFont="1"/>
    <xf numFmtId="0" fontId="16" fillId="0" borderId="0" xfId="3" applyFont="1"/>
    <xf numFmtId="0" fontId="4" fillId="17" borderId="1" xfId="3" applyFont="1" applyFill="1" applyBorder="1" applyAlignment="1">
      <alignment horizontal="center" vertical="center" wrapText="1"/>
    </xf>
    <xf numFmtId="164" fontId="6" fillId="17" borderId="1" xfId="3" applyNumberFormat="1" applyFont="1" applyFill="1" applyBorder="1" applyAlignment="1">
      <alignment horizontal="right" vertical="center"/>
    </xf>
    <xf numFmtId="165" fontId="6" fillId="0" borderId="1" xfId="3" applyNumberFormat="1" applyFont="1" applyBorder="1" applyAlignment="1">
      <alignment horizontal="right" vertical="center"/>
    </xf>
    <xf numFmtId="0" fontId="6" fillId="0" borderId="1" xfId="3" applyFont="1" applyFill="1" applyBorder="1" applyAlignment="1">
      <alignment vertical="center" wrapText="1"/>
    </xf>
    <xf numFmtId="164" fontId="4" fillId="17" borderId="1" xfId="3" applyNumberFormat="1" applyFont="1" applyFill="1" applyBorder="1" applyAlignment="1">
      <alignment horizontal="right" vertical="center" wrapText="1"/>
    </xf>
    <xf numFmtId="164" fontId="4" fillId="17" borderId="1" xfId="3" applyNumberFormat="1" applyFont="1" applyFill="1" applyBorder="1" applyAlignment="1">
      <alignment horizontal="right" vertical="center"/>
    </xf>
    <xf numFmtId="165" fontId="4" fillId="17" borderId="1" xfId="3" applyNumberFormat="1" applyFont="1" applyFill="1" applyBorder="1" applyAlignment="1">
      <alignment horizontal="right" vertical="center"/>
    </xf>
    <xf numFmtId="165" fontId="4" fillId="0" borderId="1" xfId="3" applyNumberFormat="1" applyFont="1" applyBorder="1" applyAlignment="1">
      <alignment horizontal="right" vertical="center"/>
    </xf>
    <xf numFmtId="0" fontId="11" fillId="0" borderId="0" xfId="3" applyBorder="1"/>
    <xf numFmtId="0" fontId="3" fillId="0" borderId="0" xfId="3" applyFont="1" applyAlignment="1">
      <alignment horizontal="left"/>
    </xf>
    <xf numFmtId="165" fontId="6" fillId="0" borderId="1" xfId="3" applyNumberFormat="1" applyFont="1" applyBorder="1" applyAlignment="1">
      <alignment vertical="center"/>
    </xf>
    <xf numFmtId="165" fontId="4" fillId="17" borderId="1" xfId="3" applyNumberFormat="1" applyFont="1" applyFill="1" applyBorder="1" applyAlignment="1">
      <alignment vertical="center"/>
    </xf>
    <xf numFmtId="0" fontId="35" fillId="0" borderId="0" xfId="3" applyFont="1" applyFill="1" applyBorder="1" applyAlignment="1">
      <alignment vertical="center" wrapText="1"/>
    </xf>
    <xf numFmtId="165" fontId="4" fillId="2" borderId="1" xfId="3" applyNumberFormat="1" applyFont="1" applyFill="1" applyBorder="1" applyAlignment="1">
      <alignment vertical="center"/>
    </xf>
    <xf numFmtId="165" fontId="4" fillId="0" borderId="1" xfId="3" applyNumberFormat="1" applyFont="1" applyFill="1" applyBorder="1" applyAlignment="1">
      <alignment vertical="center"/>
    </xf>
    <xf numFmtId="165" fontId="4" fillId="0" borderId="1" xfId="3" applyNumberFormat="1" applyFont="1" applyBorder="1" applyAlignment="1">
      <alignment vertical="center"/>
    </xf>
    <xf numFmtId="0" fontId="11" fillId="0" borderId="0" xfId="3" applyAlignment="1"/>
    <xf numFmtId="0" fontId="9" fillId="0" borderId="0" xfId="3" applyFont="1" applyFill="1" applyBorder="1" applyAlignment="1">
      <alignment horizontal="left" vertical="center"/>
    </xf>
    <xf numFmtId="0" fontId="6" fillId="0" borderId="0" xfId="3" applyFont="1" applyFill="1" applyBorder="1" applyAlignment="1">
      <alignment horizontal="left" vertical="center"/>
    </xf>
    <xf numFmtId="3" fontId="49" fillId="0" borderId="0" xfId="6" applyNumberFormat="1" applyFont="1" applyFill="1"/>
    <xf numFmtId="3" fontId="47" fillId="0" borderId="0" xfId="6" applyNumberFormat="1" applyFont="1"/>
    <xf numFmtId="165" fontId="47" fillId="0" borderId="0" xfId="6" applyNumberFormat="1" applyFont="1"/>
    <xf numFmtId="0" fontId="47" fillId="0" borderId="0" xfId="6" applyFont="1"/>
    <xf numFmtId="0" fontId="50" fillId="0" borderId="0" xfId="6" applyFont="1"/>
    <xf numFmtId="0" fontId="4" fillId="0" borderId="0" xfId="9" applyFont="1" applyFill="1" applyBorder="1" applyAlignment="1">
      <alignment horizontal="center" vertical="center" wrapText="1"/>
    </xf>
    <xf numFmtId="0" fontId="4" fillId="2" borderId="1" xfId="9" applyFont="1" applyFill="1" applyBorder="1" applyAlignment="1">
      <alignment horizontal="center" vertical="center" wrapText="1"/>
    </xf>
    <xf numFmtId="0" fontId="4" fillId="17" borderId="1" xfId="9" applyFont="1" applyFill="1" applyBorder="1" applyAlignment="1">
      <alignment horizontal="center" vertical="center" wrapText="1"/>
    </xf>
    <xf numFmtId="3" fontId="52" fillId="0" borderId="1" xfId="6" applyNumberFormat="1" applyFont="1" applyFill="1" applyBorder="1" applyAlignment="1">
      <alignment horizontal="left" vertical="center"/>
    </xf>
    <xf numFmtId="3" fontId="52" fillId="0" borderId="1" xfId="6" applyNumberFormat="1" applyFont="1" applyFill="1" applyBorder="1" applyAlignment="1">
      <alignment horizontal="right" vertical="center"/>
    </xf>
    <xf numFmtId="3" fontId="52" fillId="17" borderId="1" xfId="6" applyNumberFormat="1" applyFont="1" applyFill="1" applyBorder="1" applyAlignment="1">
      <alignment horizontal="right" vertical="center"/>
    </xf>
    <xf numFmtId="165" fontId="19" fillId="0" borderId="1" xfId="6" applyNumberFormat="1" applyFont="1" applyBorder="1" applyAlignment="1">
      <alignment horizontal="right" vertical="center"/>
    </xf>
    <xf numFmtId="0" fontId="51" fillId="7" borderId="1" xfId="6" applyFont="1" applyFill="1" applyBorder="1" applyAlignment="1">
      <alignment vertical="center" wrapText="1"/>
    </xf>
    <xf numFmtId="3" fontId="51" fillId="7" borderId="1" xfId="6" applyNumberFormat="1" applyFont="1" applyFill="1" applyBorder="1" applyAlignment="1">
      <alignment horizontal="right" vertical="center"/>
    </xf>
    <xf numFmtId="3" fontId="51" fillId="17" borderId="1" xfId="6" applyNumberFormat="1" applyFont="1" applyFill="1" applyBorder="1" applyAlignment="1">
      <alignment horizontal="right" vertical="center"/>
    </xf>
    <xf numFmtId="165" fontId="39" fillId="7" borderId="1" xfId="6" applyNumberFormat="1" applyFont="1" applyFill="1" applyBorder="1" applyAlignment="1">
      <alignment horizontal="right" vertical="center"/>
    </xf>
    <xf numFmtId="0" fontId="4" fillId="7" borderId="1" xfId="6" applyFont="1" applyFill="1" applyBorder="1" applyAlignment="1">
      <alignment vertical="center" wrapText="1"/>
    </xf>
    <xf numFmtId="0" fontId="20" fillId="0" borderId="0" xfId="6" applyFont="1" applyBorder="1" applyAlignment="1">
      <alignment vertical="center"/>
    </xf>
    <xf numFmtId="3" fontId="4" fillId="2" borderId="1" xfId="6" applyNumberFormat="1" applyFont="1" applyFill="1" applyBorder="1" applyAlignment="1">
      <alignment horizontal="right" vertical="center"/>
    </xf>
    <xf numFmtId="165" fontId="4" fillId="2" borderId="1" xfId="6" applyNumberFormat="1" applyFont="1" applyFill="1" applyBorder="1" applyAlignment="1">
      <alignment horizontal="right" vertical="center"/>
    </xf>
    <xf numFmtId="0" fontId="36" fillId="0" borderId="0" xfId="10" applyFont="1"/>
    <xf numFmtId="0" fontId="55" fillId="0" borderId="36" xfId="11" applyFont="1" applyBorder="1" applyAlignment="1">
      <alignment horizontal="center" vertical="center"/>
    </xf>
    <xf numFmtId="164" fontId="16" fillId="0" borderId="1" xfId="6" applyNumberFormat="1" applyFont="1" applyFill="1" applyBorder="1" applyAlignment="1">
      <alignment vertical="center"/>
    </xf>
    <xf numFmtId="165" fontId="16" fillId="0" borderId="1" xfId="11" applyNumberFormat="1" applyFont="1" applyBorder="1" applyAlignment="1">
      <alignment horizontal="right" vertical="center"/>
    </xf>
    <xf numFmtId="0" fontId="36" fillId="20" borderId="0" xfId="10" applyFont="1" applyFill="1" applyBorder="1" applyAlignment="1">
      <alignment horizontal="left"/>
    </xf>
    <xf numFmtId="0" fontId="56" fillId="0" borderId="0" xfId="6" applyFont="1" applyFill="1"/>
    <xf numFmtId="0" fontId="3" fillId="0" borderId="0" xfId="6" applyFont="1"/>
    <xf numFmtId="0" fontId="57" fillId="0" borderId="0" xfId="6" applyFont="1"/>
    <xf numFmtId="0" fontId="16" fillId="0" borderId="0" xfId="6" applyFont="1"/>
    <xf numFmtId="0" fontId="57" fillId="0" borderId="39" xfId="6" applyFont="1" applyFill="1" applyBorder="1" applyAlignment="1">
      <alignment vertical="center"/>
    </xf>
    <xf numFmtId="0" fontId="4" fillId="2" borderId="1" xfId="6" applyFont="1" applyFill="1" applyBorder="1" applyAlignment="1">
      <alignment horizontal="center" vertical="center" wrapText="1"/>
    </xf>
    <xf numFmtId="0" fontId="6" fillId="0" borderId="1" xfId="6" applyFont="1" applyFill="1" applyBorder="1" applyAlignment="1">
      <alignment vertical="center" wrapText="1"/>
    </xf>
    <xf numFmtId="164" fontId="6" fillId="0" borderId="1" xfId="6" applyNumberFormat="1" applyFont="1" applyFill="1" applyBorder="1" applyAlignment="1">
      <alignment vertical="center"/>
    </xf>
    <xf numFmtId="165" fontId="6" fillId="0" borderId="1" xfId="6" applyNumberFormat="1" applyFont="1" applyBorder="1" applyAlignment="1">
      <alignment vertical="center"/>
    </xf>
    <xf numFmtId="165" fontId="6" fillId="0" borderId="1" xfId="6" applyNumberFormat="1" applyFont="1" applyFill="1" applyBorder="1" applyAlignment="1">
      <alignment vertical="center"/>
    </xf>
    <xf numFmtId="165" fontId="3" fillId="0" borderId="0" xfId="6" applyNumberFormat="1" applyFont="1"/>
    <xf numFmtId="0" fontId="4" fillId="2" borderId="1" xfId="6" applyFont="1" applyFill="1" applyBorder="1" applyAlignment="1">
      <alignment vertical="center"/>
    </xf>
    <xf numFmtId="164" fontId="4" fillId="2" borderId="1" xfId="6" applyNumberFormat="1" applyFont="1" applyFill="1" applyBorder="1" applyAlignment="1">
      <alignment vertical="center"/>
    </xf>
    <xf numFmtId="165" fontId="4" fillId="16" borderId="1" xfId="6" applyNumberFormat="1" applyFont="1" applyFill="1" applyBorder="1" applyAlignment="1">
      <alignment vertical="center"/>
    </xf>
    <xf numFmtId="0" fontId="4" fillId="21" borderId="1" xfId="6" applyFont="1" applyFill="1" applyBorder="1" applyAlignment="1">
      <alignment horizontal="center" vertical="center" wrapText="1"/>
    </xf>
    <xf numFmtId="164" fontId="6" fillId="21" borderId="1" xfId="6" applyNumberFormat="1" applyFont="1" applyFill="1" applyBorder="1" applyAlignment="1">
      <alignment vertical="center"/>
    </xf>
    <xf numFmtId="164" fontId="4" fillId="21" borderId="1" xfId="6" applyNumberFormat="1" applyFont="1" applyFill="1" applyBorder="1" applyAlignment="1">
      <alignment vertical="center"/>
    </xf>
    <xf numFmtId="164" fontId="16" fillId="21" borderId="1" xfId="6" applyNumberFormat="1" applyFont="1" applyFill="1" applyBorder="1" applyAlignment="1">
      <alignment vertical="center"/>
    </xf>
    <xf numFmtId="165" fontId="16" fillId="21" borderId="1" xfId="11" applyNumberFormat="1" applyFont="1" applyFill="1" applyBorder="1" applyAlignment="1">
      <alignment horizontal="right" vertical="center"/>
    </xf>
    <xf numFmtId="0" fontId="58" fillId="21" borderId="1" xfId="11" applyFont="1" applyFill="1" applyBorder="1" applyAlignment="1">
      <alignment horizontal="center" vertical="center"/>
    </xf>
    <xf numFmtId="0" fontId="58" fillId="21" borderId="6" xfId="11" applyFont="1" applyFill="1" applyBorder="1" applyAlignment="1">
      <alignment horizontal="center" vertical="center"/>
    </xf>
    <xf numFmtId="164" fontId="30" fillId="21" borderId="1" xfId="11" applyNumberFormat="1" applyFont="1" applyFill="1" applyBorder="1" applyAlignment="1">
      <alignment horizontal="right" vertical="center"/>
    </xf>
    <xf numFmtId="165" fontId="57" fillId="21" borderId="1" xfId="11" applyNumberFormat="1" applyFont="1" applyFill="1" applyBorder="1" applyAlignment="1">
      <alignment horizontal="right" vertical="center"/>
    </xf>
    <xf numFmtId="164" fontId="19" fillId="0" borderId="0" xfId="6" applyNumberFormat="1" applyFont="1"/>
    <xf numFmtId="0" fontId="59" fillId="0" borderId="39" xfId="6" applyFont="1" applyFill="1" applyBorder="1" applyAlignment="1">
      <alignment horizontal="center" vertical="center"/>
    </xf>
    <xf numFmtId="0" fontId="39" fillId="7" borderId="1" xfId="6" applyFont="1" applyFill="1" applyBorder="1" applyAlignment="1">
      <alignment horizontal="left" vertical="center"/>
    </xf>
    <xf numFmtId="164" fontId="39" fillId="7" borderId="1" xfId="6" applyNumberFormat="1" applyFont="1" applyFill="1" applyBorder="1" applyAlignment="1">
      <alignment horizontal="right" vertical="center"/>
    </xf>
    <xf numFmtId="0" fontId="52" fillId="0" borderId="1" xfId="6" applyFont="1" applyFill="1" applyBorder="1" applyAlignment="1">
      <alignment horizontal="left" vertical="center"/>
    </xf>
    <xf numFmtId="164" fontId="19" fillId="0" borderId="1" xfId="6" applyNumberFormat="1" applyFont="1" applyFill="1" applyBorder="1" applyAlignment="1">
      <alignment horizontal="right" vertical="center"/>
    </xf>
    <xf numFmtId="165" fontId="19" fillId="0" borderId="1" xfId="6" applyNumberFormat="1" applyFont="1" applyFill="1" applyBorder="1" applyAlignment="1">
      <alignment horizontal="right" vertical="center"/>
    </xf>
    <xf numFmtId="0" fontId="57" fillId="0" borderId="0" xfId="1" applyFont="1"/>
    <xf numFmtId="0" fontId="1" fillId="0" borderId="0" xfId="1" applyAlignment="1">
      <alignment horizontal="center"/>
    </xf>
    <xf numFmtId="0" fontId="4" fillId="16" borderId="1" xfId="1" applyNumberFormat="1" applyFont="1" applyFill="1" applyBorder="1" applyAlignment="1">
      <alignment horizontal="center" vertical="center" wrapText="1"/>
    </xf>
    <xf numFmtId="164" fontId="6" fillId="0" borderId="1" xfId="1" applyNumberFormat="1" applyFont="1" applyBorder="1" applyAlignment="1">
      <alignment horizontal="right" vertical="center"/>
    </xf>
    <xf numFmtId="0" fontId="4" fillId="22" borderId="1" xfId="1" applyFont="1" applyFill="1" applyBorder="1" applyAlignment="1">
      <alignment vertical="center" wrapText="1"/>
    </xf>
    <xf numFmtId="164" fontId="4" fillId="22" borderId="1" xfId="1" applyNumberFormat="1" applyFont="1" applyFill="1" applyBorder="1" applyAlignment="1">
      <alignment horizontal="right" vertical="center"/>
    </xf>
    <xf numFmtId="165" fontId="4" fillId="22" borderId="1" xfId="1" applyNumberFormat="1" applyFont="1" applyFill="1" applyBorder="1" applyAlignment="1">
      <alignment horizontal="right" vertical="center"/>
    </xf>
    <xf numFmtId="164" fontId="4" fillId="16" borderId="1" xfId="1" applyNumberFormat="1" applyFont="1" applyFill="1" applyBorder="1" applyAlignment="1">
      <alignment horizontal="right" vertical="center"/>
    </xf>
    <xf numFmtId="0" fontId="4" fillId="21" borderId="1" xfId="1" applyNumberFormat="1" applyFont="1" applyFill="1" applyBorder="1" applyAlignment="1">
      <alignment horizontal="center" vertical="center" wrapText="1"/>
    </xf>
    <xf numFmtId="164" fontId="6" fillId="21" borderId="1" xfId="1" applyNumberFormat="1" applyFont="1" applyFill="1" applyBorder="1" applyAlignment="1">
      <alignment horizontal="right" vertical="center"/>
    </xf>
    <xf numFmtId="164" fontId="4" fillId="21" borderId="1" xfId="1" applyNumberFormat="1" applyFont="1" applyFill="1" applyBorder="1" applyAlignment="1">
      <alignment horizontal="right" vertical="center"/>
    </xf>
    <xf numFmtId="165" fontId="4" fillId="21" borderId="1" xfId="1" applyNumberFormat="1" applyFont="1" applyFill="1" applyBorder="1" applyAlignment="1">
      <alignment horizontal="right" vertical="center"/>
    </xf>
    <xf numFmtId="164" fontId="4" fillId="21" borderId="1" xfId="6" applyNumberFormat="1" applyFont="1" applyFill="1" applyBorder="1" applyAlignment="1">
      <alignment horizontal="right" vertical="center"/>
    </xf>
    <xf numFmtId="164" fontId="6" fillId="21" borderId="1" xfId="6" applyNumberFormat="1" applyFont="1" applyFill="1" applyBorder="1" applyAlignment="1">
      <alignment horizontal="right" vertical="center"/>
    </xf>
    <xf numFmtId="0" fontId="4" fillId="20" borderId="1" xfId="6" applyFont="1" applyFill="1" applyBorder="1" applyAlignment="1">
      <alignment horizontal="left" vertical="center"/>
    </xf>
    <xf numFmtId="164" fontId="4" fillId="20" borderId="1" xfId="6" applyNumberFormat="1" applyFont="1" applyFill="1" applyBorder="1" applyAlignment="1">
      <alignment horizontal="right" vertical="center"/>
    </xf>
    <xf numFmtId="165" fontId="4" fillId="20" borderId="1" xfId="6" applyNumberFormat="1" applyFont="1" applyFill="1" applyBorder="1" applyAlignment="1">
      <alignment horizontal="right" vertical="center"/>
    </xf>
    <xf numFmtId="0" fontId="58" fillId="16" borderId="1" xfId="11" applyFont="1" applyFill="1" applyBorder="1" applyAlignment="1">
      <alignment horizontal="center" vertical="center"/>
    </xf>
    <xf numFmtId="0" fontId="60" fillId="16" borderId="47" xfId="11" applyFont="1" applyFill="1" applyBorder="1" applyAlignment="1">
      <alignment horizontal="center" vertical="center"/>
    </xf>
    <xf numFmtId="164" fontId="30" fillId="16" borderId="1" xfId="11" applyNumberFormat="1" applyFont="1" applyFill="1" applyBorder="1" applyAlignment="1">
      <alignment horizontal="right" vertical="center"/>
    </xf>
    <xf numFmtId="165" fontId="57" fillId="16" borderId="1" xfId="11" applyNumberFormat="1" applyFont="1" applyFill="1" applyBorder="1" applyAlignment="1">
      <alignment horizontal="right" vertical="center"/>
    </xf>
    <xf numFmtId="0" fontId="4" fillId="16" borderId="1" xfId="6" applyFont="1" applyFill="1" applyBorder="1" applyAlignment="1">
      <alignment horizontal="center" vertical="center" wrapText="1"/>
    </xf>
    <xf numFmtId="0" fontId="4" fillId="0" borderId="0" xfId="1" applyFont="1"/>
    <xf numFmtId="0" fontId="6" fillId="0" borderId="0" xfId="1" applyFont="1" applyAlignment="1">
      <alignment horizontal="left"/>
    </xf>
    <xf numFmtId="0" fontId="4" fillId="15" borderId="1" xfId="1" applyFont="1" applyFill="1" applyBorder="1" applyAlignment="1">
      <alignment horizontal="center" vertical="center" wrapText="1"/>
    </xf>
    <xf numFmtId="165" fontId="6" fillId="0" borderId="1" xfId="1" applyNumberFormat="1" applyFont="1" applyBorder="1" applyAlignment="1">
      <alignment horizontal="center" vertical="center" wrapText="1"/>
    </xf>
    <xf numFmtId="10" fontId="6" fillId="0" borderId="1" xfId="1" applyNumberFormat="1" applyFont="1" applyBorder="1"/>
    <xf numFmtId="165" fontId="4" fillId="16" borderId="1" xfId="1" applyNumberFormat="1" applyFont="1" applyFill="1" applyBorder="1" applyAlignment="1">
      <alignment horizontal="center" vertical="center" wrapText="1"/>
    </xf>
    <xf numFmtId="10" fontId="4" fillId="15" borderId="1" xfId="1" applyNumberFormat="1" applyFont="1" applyFill="1" applyBorder="1"/>
    <xf numFmtId="0" fontId="9" fillId="0" borderId="0" xfId="1" applyFont="1"/>
    <xf numFmtId="0" fontId="9" fillId="0" borderId="0" xfId="0" applyFont="1"/>
    <xf numFmtId="0" fontId="4" fillId="20" borderId="1" xfId="1" applyFont="1" applyFill="1" applyBorder="1" applyAlignment="1">
      <alignment horizontal="left" vertical="center" wrapText="1"/>
    </xf>
    <xf numFmtId="165" fontId="6" fillId="20" borderId="1" xfId="1" applyNumberFormat="1" applyFont="1" applyFill="1" applyBorder="1" applyAlignment="1">
      <alignment horizontal="center" vertical="center" wrapText="1"/>
    </xf>
    <xf numFmtId="10" fontId="4" fillId="20" borderId="1" xfId="1" applyNumberFormat="1" applyFont="1" applyFill="1" applyBorder="1"/>
    <xf numFmtId="0" fontId="4" fillId="20" borderId="1" xfId="1" applyFont="1" applyFill="1" applyBorder="1" applyAlignment="1">
      <alignment vertical="center" wrapText="1"/>
    </xf>
    <xf numFmtId="165" fontId="4" fillId="20" borderId="1" xfId="1" applyNumberFormat="1" applyFont="1" applyFill="1" applyBorder="1" applyAlignment="1">
      <alignment horizontal="center" vertical="center" wrapText="1"/>
    </xf>
    <xf numFmtId="0" fontId="4" fillId="24" borderId="1" xfId="1" applyFont="1" applyFill="1" applyBorder="1" applyAlignment="1">
      <alignment horizontal="center" vertical="center" wrapText="1"/>
    </xf>
    <xf numFmtId="165" fontId="6" fillId="21" borderId="1" xfId="1" applyNumberFormat="1" applyFont="1" applyFill="1" applyBorder="1" applyAlignment="1">
      <alignment horizontal="center" vertical="center" wrapText="1"/>
    </xf>
    <xf numFmtId="165" fontId="4" fillId="21" borderId="1" xfId="1" applyNumberFormat="1" applyFont="1" applyFill="1" applyBorder="1" applyAlignment="1">
      <alignment horizontal="center" vertical="center" wrapText="1"/>
    </xf>
    <xf numFmtId="10" fontId="6" fillId="21" borderId="1" xfId="1" applyNumberFormat="1" applyFont="1" applyFill="1" applyBorder="1"/>
    <xf numFmtId="10" fontId="4" fillId="21" borderId="1" xfId="1" applyNumberFormat="1" applyFont="1" applyFill="1" applyBorder="1"/>
    <xf numFmtId="10" fontId="4" fillId="24" borderId="1" xfId="1" applyNumberFormat="1" applyFont="1" applyFill="1" applyBorder="1"/>
    <xf numFmtId="0" fontId="4" fillId="24" borderId="1" xfId="1" applyFont="1" applyFill="1" applyBorder="1" applyAlignment="1">
      <alignment horizontal="center"/>
    </xf>
    <xf numFmtId="166" fontId="6" fillId="21" borderId="1" xfId="1" applyNumberFormat="1" applyFont="1" applyFill="1" applyBorder="1" applyAlignment="1">
      <alignment horizontal="right"/>
    </xf>
    <xf numFmtId="166" fontId="6" fillId="21" borderId="1" xfId="1" applyNumberFormat="1" applyFont="1" applyFill="1" applyBorder="1" applyAlignment="1">
      <alignment horizontal="right" vertical="center" wrapText="1"/>
    </xf>
    <xf numFmtId="166" fontId="4" fillId="21" borderId="1" xfId="1" applyNumberFormat="1" applyFont="1" applyFill="1" applyBorder="1" applyAlignment="1">
      <alignment horizontal="right" vertical="center" wrapText="1"/>
    </xf>
    <xf numFmtId="0" fontId="15" fillId="0" borderId="0" xfId="8" applyFont="1" applyFill="1"/>
    <xf numFmtId="0" fontId="50" fillId="0" borderId="0" xfId="1" applyFont="1" applyFill="1"/>
    <xf numFmtId="0" fontId="50" fillId="0" borderId="0" xfId="6" applyFont="1" applyFill="1"/>
    <xf numFmtId="0" fontId="50" fillId="0" borderId="0" xfId="6" applyFont="1" applyFill="1" applyAlignment="1">
      <alignment wrapText="1"/>
    </xf>
    <xf numFmtId="0" fontId="15" fillId="0" borderId="0" xfId="8" applyFont="1" applyFill="1" applyBorder="1"/>
    <xf numFmtId="0" fontId="63" fillId="20" borderId="1" xfId="1" applyFont="1" applyFill="1" applyBorder="1" applyAlignment="1">
      <alignment vertical="center"/>
    </xf>
    <xf numFmtId="3" fontId="63" fillId="20" borderId="1" xfId="1" applyNumberFormat="1" applyFont="1" applyFill="1" applyBorder="1" applyAlignment="1">
      <alignment vertical="center"/>
    </xf>
    <xf numFmtId="165" fontId="63" fillId="20" borderId="1" xfId="12" applyNumberFormat="1" applyFont="1" applyFill="1" applyBorder="1" applyAlignment="1">
      <alignment vertical="center"/>
    </xf>
    <xf numFmtId="165" fontId="63" fillId="20" borderId="1" xfId="13" applyNumberFormat="1" applyFont="1" applyFill="1" applyBorder="1" applyAlignment="1">
      <alignment horizontal="right" vertical="center"/>
    </xf>
    <xf numFmtId="0" fontId="62" fillId="20" borderId="1" xfId="1" applyFont="1" applyFill="1" applyBorder="1" applyAlignment="1">
      <alignment vertical="center"/>
    </xf>
    <xf numFmtId="3" fontId="62" fillId="20" borderId="1" xfId="1" applyNumberFormat="1" applyFont="1" applyFill="1" applyBorder="1" applyAlignment="1">
      <alignment vertical="center"/>
    </xf>
    <xf numFmtId="165" fontId="62" fillId="20" borderId="1" xfId="13" applyNumberFormat="1" applyFont="1" applyFill="1" applyBorder="1" applyAlignment="1">
      <alignment horizontal="right" vertical="center"/>
    </xf>
    <xf numFmtId="3" fontId="62" fillId="22" borderId="1" xfId="1" applyNumberFormat="1" applyFont="1" applyFill="1" applyBorder="1" applyAlignment="1">
      <alignment vertical="center"/>
    </xf>
    <xf numFmtId="165" fontId="62" fillId="22" borderId="1" xfId="13" applyNumberFormat="1" applyFont="1" applyFill="1" applyBorder="1" applyAlignment="1">
      <alignment horizontal="right" vertical="center"/>
    </xf>
    <xf numFmtId="0" fontId="62" fillId="0" borderId="1" xfId="1" applyFont="1" applyFill="1" applyBorder="1" applyAlignment="1">
      <alignment vertical="center"/>
    </xf>
    <xf numFmtId="3" fontId="62" fillId="0" borderId="1" xfId="1" applyNumberFormat="1" applyFont="1" applyFill="1" applyBorder="1" applyAlignment="1">
      <alignment vertical="center"/>
    </xf>
    <xf numFmtId="0" fontId="62" fillId="22" borderId="1" xfId="1" applyFont="1" applyFill="1" applyBorder="1" applyAlignment="1">
      <alignment vertical="center"/>
    </xf>
    <xf numFmtId="165" fontId="62" fillId="22" borderId="1" xfId="12" applyNumberFormat="1" applyFont="1" applyFill="1" applyBorder="1" applyAlignment="1">
      <alignment vertical="center"/>
    </xf>
    <xf numFmtId="2" fontId="63" fillId="20" borderId="1" xfId="12" applyNumberFormat="1" applyFont="1" applyFill="1" applyBorder="1" applyAlignment="1">
      <alignment horizontal="right" vertical="center"/>
    </xf>
    <xf numFmtId="2" fontId="63" fillId="20" borderId="1" xfId="1" applyNumberFormat="1" applyFont="1" applyFill="1" applyBorder="1" applyAlignment="1">
      <alignment horizontal="right" vertical="center"/>
    </xf>
    <xf numFmtId="2" fontId="62" fillId="22" borderId="1" xfId="1" applyNumberFormat="1" applyFont="1" applyFill="1" applyBorder="1" applyAlignment="1">
      <alignment horizontal="right" vertical="center"/>
    </xf>
    <xf numFmtId="0" fontId="62" fillId="22" borderId="1" xfId="6" applyFont="1" applyFill="1" applyBorder="1" applyAlignment="1">
      <alignment vertical="center"/>
    </xf>
    <xf numFmtId="3" fontId="62" fillId="22" borderId="1" xfId="6" applyNumberFormat="1" applyFont="1" applyFill="1" applyBorder="1" applyAlignment="1">
      <alignment vertical="center"/>
    </xf>
    <xf numFmtId="2" fontId="62" fillId="22" borderId="1" xfId="6" applyNumberFormat="1" applyFont="1" applyFill="1" applyBorder="1" applyAlignment="1">
      <alignment horizontal="right" vertical="center"/>
    </xf>
    <xf numFmtId="165" fontId="62" fillId="22" borderId="1" xfId="6" applyNumberFormat="1" applyFont="1" applyFill="1" applyBorder="1" applyAlignment="1">
      <alignment horizontal="right" vertical="center"/>
    </xf>
    <xf numFmtId="3" fontId="62" fillId="2" borderId="1" xfId="6" applyNumberFormat="1" applyFont="1" applyFill="1" applyBorder="1" applyAlignment="1">
      <alignment vertical="center"/>
    </xf>
    <xf numFmtId="2" fontId="62" fillId="2" borderId="1" xfId="6" applyNumberFormat="1" applyFont="1" applyFill="1" applyBorder="1" applyAlignment="1">
      <alignment horizontal="right" vertical="center"/>
    </xf>
    <xf numFmtId="165" fontId="62" fillId="2" borderId="1" xfId="6" applyNumberFormat="1" applyFont="1" applyFill="1" applyBorder="1" applyAlignment="1">
      <alignment horizontal="right" vertical="center"/>
    </xf>
    <xf numFmtId="0" fontId="16" fillId="0" borderId="0" xfId="8" applyFont="1" applyFill="1" applyAlignment="1">
      <alignment vertical="center"/>
    </xf>
    <xf numFmtId="164" fontId="63" fillId="20" borderId="1" xfId="1" applyNumberFormat="1" applyFont="1" applyFill="1" applyBorder="1" applyAlignment="1">
      <alignment horizontal="right" vertical="center"/>
    </xf>
    <xf numFmtId="165" fontId="63" fillId="20" borderId="1" xfId="12" applyNumberFormat="1" applyFont="1" applyFill="1" applyBorder="1" applyAlignment="1">
      <alignment horizontal="right" vertical="center"/>
    </xf>
    <xf numFmtId="164" fontId="62" fillId="20" borderId="1" xfId="1" applyNumberFormat="1" applyFont="1" applyFill="1" applyBorder="1" applyAlignment="1">
      <alignment horizontal="right" vertical="center"/>
    </xf>
    <xf numFmtId="164" fontId="62" fillId="22" borderId="1" xfId="1" applyNumberFormat="1" applyFont="1" applyFill="1" applyBorder="1" applyAlignment="1">
      <alignment horizontal="right" vertical="center"/>
    </xf>
    <xf numFmtId="167" fontId="63" fillId="20" borderId="1" xfId="14" applyNumberFormat="1" applyFont="1" applyFill="1" applyBorder="1" applyAlignment="1">
      <alignment horizontal="right" vertical="center"/>
    </xf>
    <xf numFmtId="167" fontId="62" fillId="22" borderId="1" xfId="14" applyNumberFormat="1" applyFont="1" applyFill="1" applyBorder="1" applyAlignment="1">
      <alignment horizontal="right" vertical="center"/>
    </xf>
    <xf numFmtId="164" fontId="62" fillId="22" borderId="1" xfId="6" applyNumberFormat="1" applyFont="1" applyFill="1" applyBorder="1" applyAlignment="1">
      <alignment horizontal="right" vertical="center"/>
    </xf>
    <xf numFmtId="164" fontId="62" fillId="2" borderId="1" xfId="6" applyNumberFormat="1" applyFont="1" applyFill="1" applyBorder="1" applyAlignment="1">
      <alignment horizontal="right" vertical="center"/>
    </xf>
    <xf numFmtId="167" fontId="62" fillId="2" borderId="1" xfId="14" applyNumberFormat="1" applyFont="1" applyFill="1" applyBorder="1" applyAlignment="1">
      <alignment horizontal="right" vertical="center"/>
    </xf>
    <xf numFmtId="0" fontId="15" fillId="20" borderId="0" xfId="8" applyFont="1" applyFill="1"/>
    <xf numFmtId="3" fontId="63" fillId="25" borderId="1" xfId="1" applyNumberFormat="1" applyFont="1" applyFill="1" applyBorder="1" applyAlignment="1">
      <alignment vertical="center"/>
    </xf>
    <xf numFmtId="3" fontId="62" fillId="25" borderId="1" xfId="1" applyNumberFormat="1" applyFont="1" applyFill="1" applyBorder="1" applyAlignment="1">
      <alignment vertical="center"/>
    </xf>
    <xf numFmtId="3" fontId="62" fillId="25" borderId="1" xfId="6" applyNumberFormat="1" applyFont="1" applyFill="1" applyBorder="1" applyAlignment="1">
      <alignment vertical="center"/>
    </xf>
    <xf numFmtId="164" fontId="62" fillId="25" borderId="1" xfId="6" applyNumberFormat="1" applyFont="1" applyFill="1" applyBorder="1" applyAlignment="1">
      <alignment horizontal="right" vertical="center"/>
    </xf>
    <xf numFmtId="164" fontId="63" fillId="25" borderId="1" xfId="1" applyNumberFormat="1" applyFont="1" applyFill="1" applyBorder="1" applyAlignment="1">
      <alignment horizontal="right" vertical="center"/>
    </xf>
    <xf numFmtId="164" fontId="62" fillId="25" borderId="1" xfId="1" applyNumberFormat="1" applyFont="1" applyFill="1" applyBorder="1" applyAlignment="1">
      <alignment horizontal="right" vertical="center"/>
    </xf>
    <xf numFmtId="0" fontId="65" fillId="0" borderId="0" xfId="0" applyFont="1" applyFill="1"/>
    <xf numFmtId="3" fontId="65" fillId="0" borderId="0" xfId="0" applyNumberFormat="1" applyFont="1" applyFill="1"/>
    <xf numFmtId="0" fontId="31" fillId="0" borderId="0" xfId="0" applyFont="1" applyFill="1"/>
    <xf numFmtId="0" fontId="65" fillId="0" borderId="1" xfId="1" applyFont="1" applyFill="1" applyBorder="1" applyAlignment="1">
      <alignment vertical="center" wrapText="1"/>
    </xf>
    <xf numFmtId="3" fontId="65" fillId="0" borderId="1" xfId="1" applyNumberFormat="1" applyFont="1" applyFill="1" applyBorder="1" applyAlignment="1">
      <alignment horizontal="right" vertical="center"/>
    </xf>
    <xf numFmtId="167" fontId="65" fillId="0" borderId="1" xfId="4" applyNumberFormat="1" applyFont="1" applyFill="1" applyBorder="1" applyAlignment="1">
      <alignment horizontal="right" vertical="center"/>
    </xf>
    <xf numFmtId="168" fontId="65" fillId="26" borderId="1" xfId="4" applyNumberFormat="1" applyFont="1" applyFill="1" applyBorder="1" applyAlignment="1">
      <alignment horizontal="right"/>
    </xf>
    <xf numFmtId="167" fontId="65" fillId="26" borderId="1" xfId="4" applyNumberFormat="1" applyFont="1" applyFill="1" applyBorder="1" applyAlignment="1">
      <alignment horizontal="right"/>
    </xf>
    <xf numFmtId="165" fontId="65" fillId="0" borderId="1" xfId="1" applyNumberFormat="1" applyFont="1" applyFill="1" applyBorder="1" applyAlignment="1">
      <alignment horizontal="right" vertical="center"/>
    </xf>
    <xf numFmtId="3" fontId="66" fillId="22" borderId="1" xfId="1" applyNumberFormat="1" applyFont="1" applyFill="1" applyBorder="1" applyAlignment="1">
      <alignment horizontal="right" vertical="center"/>
    </xf>
    <xf numFmtId="168" fontId="66" fillId="26" borderId="1" xfId="4" applyNumberFormat="1" applyFont="1" applyFill="1" applyBorder="1" applyAlignment="1">
      <alignment horizontal="right"/>
    </xf>
    <xf numFmtId="165" fontId="66" fillId="22" borderId="1" xfId="1" applyNumberFormat="1" applyFont="1" applyFill="1" applyBorder="1" applyAlignment="1">
      <alignment horizontal="right" vertical="center"/>
    </xf>
    <xf numFmtId="0" fontId="65" fillId="0" borderId="1" xfId="1" applyFont="1" applyFill="1" applyBorder="1" applyAlignment="1">
      <alignment horizontal="center" vertical="center"/>
    </xf>
    <xf numFmtId="168" fontId="66" fillId="26" borderId="1" xfId="4" applyNumberFormat="1" applyFont="1" applyFill="1" applyBorder="1" applyAlignment="1">
      <alignment horizontal="right" vertical="center"/>
    </xf>
    <xf numFmtId="0" fontId="65" fillId="0" borderId="1" xfId="1" applyFont="1" applyFill="1" applyBorder="1" applyAlignment="1">
      <alignment vertical="center"/>
    </xf>
    <xf numFmtId="169" fontId="65" fillId="26" borderId="1" xfId="4" applyNumberFormat="1" applyFont="1" applyFill="1" applyBorder="1" applyAlignment="1">
      <alignment horizontal="right"/>
    </xf>
    <xf numFmtId="3" fontId="66" fillId="26" borderId="1" xfId="1" applyNumberFormat="1" applyFont="1" applyFill="1" applyBorder="1" applyAlignment="1">
      <alignment horizontal="right" vertical="center"/>
    </xf>
    <xf numFmtId="1" fontId="65" fillId="26" borderId="1" xfId="0" applyNumberFormat="1" applyFont="1" applyFill="1" applyBorder="1" applyAlignment="1">
      <alignment horizontal="right"/>
    </xf>
    <xf numFmtId="1" fontId="66" fillId="26" borderId="1" xfId="0" applyNumberFormat="1" applyFont="1" applyFill="1" applyBorder="1" applyAlignment="1">
      <alignment horizontal="right"/>
    </xf>
    <xf numFmtId="168" fontId="65" fillId="26" borderId="1" xfId="0" applyNumberFormat="1" applyFont="1" applyFill="1" applyBorder="1" applyAlignment="1">
      <alignment horizontal="right"/>
    </xf>
    <xf numFmtId="168" fontId="66" fillId="26" borderId="1" xfId="0" applyNumberFormat="1" applyFont="1" applyFill="1" applyBorder="1" applyAlignment="1">
      <alignment horizontal="right"/>
    </xf>
    <xf numFmtId="0" fontId="66" fillId="0" borderId="0" xfId="0" applyFont="1" applyFill="1"/>
    <xf numFmtId="3" fontId="65" fillId="0" borderId="0" xfId="5" applyNumberFormat="1" applyFont="1" applyFill="1"/>
    <xf numFmtId="43" fontId="65" fillId="0" borderId="1" xfId="4" applyFont="1" applyFill="1" applyBorder="1" applyAlignment="1">
      <alignment horizontal="right" vertical="center"/>
    </xf>
    <xf numFmtId="43" fontId="65" fillId="26" borderId="1" xfId="4" applyFont="1" applyFill="1" applyBorder="1" applyAlignment="1">
      <alignment horizontal="right"/>
    </xf>
    <xf numFmtId="167" fontId="66" fillId="0" borderId="0" xfId="4" applyNumberFormat="1" applyFont="1" applyFill="1"/>
    <xf numFmtId="3" fontId="66" fillId="2" borderId="1" xfId="1" applyNumberFormat="1" applyFont="1" applyFill="1" applyBorder="1" applyAlignment="1">
      <alignment horizontal="right" vertical="center"/>
    </xf>
    <xf numFmtId="165" fontId="66" fillId="2" borderId="1" xfId="1" applyNumberFormat="1" applyFont="1" applyFill="1" applyBorder="1" applyAlignment="1">
      <alignment horizontal="right" vertical="center"/>
    </xf>
    <xf numFmtId="0" fontId="65" fillId="0" borderId="0" xfId="15" applyFont="1" applyFill="1" applyBorder="1" applyAlignment="1">
      <alignment vertical="center" wrapText="1"/>
    </xf>
    <xf numFmtId="3" fontId="65" fillId="0" borderId="0" xfId="15" applyNumberFormat="1" applyFont="1" applyFill="1" applyBorder="1" applyAlignment="1">
      <alignment vertical="center" wrapText="1"/>
    </xf>
    <xf numFmtId="0" fontId="65" fillId="0" borderId="0" xfId="16" applyFont="1" applyFill="1"/>
    <xf numFmtId="3" fontId="65" fillId="0" borderId="0" xfId="16" applyNumberFormat="1" applyFont="1" applyFill="1"/>
    <xf numFmtId="0" fontId="65" fillId="0" borderId="0" xfId="17" applyFont="1" applyFill="1"/>
    <xf numFmtId="0" fontId="65" fillId="20" borderId="0" xfId="17" applyFont="1" applyFill="1"/>
    <xf numFmtId="0" fontId="65" fillId="20" borderId="0" xfId="0" applyFont="1" applyFill="1"/>
    <xf numFmtId="167" fontId="73" fillId="0" borderId="1" xfId="4" applyNumberFormat="1" applyFont="1" applyFill="1" applyBorder="1"/>
    <xf numFmtId="168" fontId="73" fillId="26" borderId="1" xfId="0" applyNumberFormat="1" applyFont="1" applyFill="1" applyBorder="1"/>
    <xf numFmtId="167" fontId="73" fillId="26" borderId="1" xfId="4" applyNumberFormat="1" applyFont="1" applyFill="1" applyBorder="1"/>
    <xf numFmtId="168" fontId="74" fillId="26" borderId="1" xfId="0" applyNumberFormat="1" applyFont="1" applyFill="1" applyBorder="1"/>
    <xf numFmtId="169" fontId="73" fillId="26" borderId="1" xfId="4" applyNumberFormat="1" applyFont="1" applyFill="1" applyBorder="1"/>
    <xf numFmtId="167" fontId="65" fillId="0" borderId="0" xfId="4" applyNumberFormat="1" applyFont="1" applyFill="1"/>
    <xf numFmtId="43" fontId="73" fillId="26" borderId="1" xfId="4" applyFont="1" applyFill="1" applyBorder="1"/>
    <xf numFmtId="168" fontId="74" fillId="26" borderId="1" xfId="4" applyNumberFormat="1" applyFont="1" applyFill="1" applyBorder="1"/>
    <xf numFmtId="168" fontId="65" fillId="0" borderId="0" xfId="4" applyNumberFormat="1" applyFont="1" applyFill="1"/>
    <xf numFmtId="0" fontId="18" fillId="0" borderId="0" xfId="0" applyFont="1" applyFill="1"/>
    <xf numFmtId="0" fontId="65" fillId="20" borderId="1" xfId="1" applyFont="1" applyFill="1" applyBorder="1" applyAlignment="1">
      <alignment vertical="center"/>
    </xf>
    <xf numFmtId="3" fontId="65" fillId="20" borderId="1" xfId="1" applyNumberFormat="1" applyFont="1" applyFill="1" applyBorder="1" applyAlignment="1">
      <alignment vertical="center"/>
    </xf>
    <xf numFmtId="168" fontId="73" fillId="26" borderId="1" xfId="0" applyNumberFormat="1" applyFont="1" applyFill="1" applyBorder="1" applyAlignment="1">
      <alignment vertical="center"/>
    </xf>
    <xf numFmtId="165" fontId="65" fillId="0" borderId="1" xfId="1" applyNumberFormat="1" applyFont="1" applyFill="1" applyBorder="1" applyAlignment="1">
      <alignment vertical="center"/>
    </xf>
    <xf numFmtId="0" fontId="65" fillId="20" borderId="1" xfId="1" applyFont="1" applyFill="1" applyBorder="1" applyAlignment="1">
      <alignment vertical="center" wrapText="1"/>
    </xf>
    <xf numFmtId="3" fontId="66" fillId="22" borderId="1" xfId="1" applyNumberFormat="1" applyFont="1" applyFill="1" applyBorder="1" applyAlignment="1">
      <alignment vertical="center"/>
    </xf>
    <xf numFmtId="168" fontId="75" fillId="26" borderId="1" xfId="0" applyNumberFormat="1" applyFont="1" applyFill="1" applyBorder="1" applyAlignment="1">
      <alignment vertical="center"/>
    </xf>
    <xf numFmtId="165" fontId="66" fillId="22" borderId="1" xfId="1" applyNumberFormat="1" applyFont="1" applyFill="1" applyBorder="1" applyAlignment="1">
      <alignment vertical="center"/>
    </xf>
    <xf numFmtId="0" fontId="65" fillId="20" borderId="1" xfId="1" applyFont="1" applyFill="1" applyBorder="1" applyAlignment="1">
      <alignment horizontal="center" vertical="center"/>
    </xf>
    <xf numFmtId="165" fontId="65" fillId="20" borderId="1" xfId="1" applyNumberFormat="1" applyFont="1" applyFill="1" applyBorder="1" applyAlignment="1">
      <alignment vertical="center"/>
    </xf>
    <xf numFmtId="167" fontId="65" fillId="20" borderId="1" xfId="4" applyNumberFormat="1" applyFont="1" applyFill="1" applyBorder="1" applyAlignment="1">
      <alignment vertical="center"/>
    </xf>
    <xf numFmtId="168" fontId="73" fillId="26" borderId="1" xfId="4" applyNumberFormat="1" applyFont="1" applyFill="1" applyBorder="1" applyAlignment="1">
      <alignment vertical="center"/>
    </xf>
    <xf numFmtId="168" fontId="75" fillId="26" borderId="1" xfId="4" applyNumberFormat="1" applyFont="1" applyFill="1" applyBorder="1" applyAlignment="1">
      <alignment vertical="center"/>
    </xf>
    <xf numFmtId="3" fontId="66" fillId="26" borderId="1" xfId="1" applyNumberFormat="1" applyFont="1" applyFill="1" applyBorder="1" applyAlignment="1">
      <alignment vertical="center"/>
    </xf>
    <xf numFmtId="167" fontId="65" fillId="26" borderId="1" xfId="4" applyNumberFormat="1" applyFont="1" applyFill="1" applyBorder="1" applyAlignment="1">
      <alignment vertical="center"/>
    </xf>
    <xf numFmtId="3" fontId="65" fillId="0" borderId="1" xfId="1" applyNumberFormat="1" applyFont="1" applyFill="1" applyBorder="1" applyAlignment="1">
      <alignment vertical="center"/>
    </xf>
    <xf numFmtId="3" fontId="18" fillId="0" borderId="0" xfId="5" applyNumberFormat="1" applyFont="1" applyFill="1"/>
    <xf numFmtId="43" fontId="65" fillId="0" borderId="1" xfId="4" applyFont="1" applyFill="1" applyBorder="1" applyAlignment="1">
      <alignment vertical="center"/>
    </xf>
    <xf numFmtId="3" fontId="66" fillId="2" borderId="1" xfId="1" applyNumberFormat="1" applyFont="1" applyFill="1" applyBorder="1" applyAlignment="1">
      <alignment vertical="center"/>
    </xf>
    <xf numFmtId="165" fontId="66" fillId="2" borderId="1" xfId="1" applyNumberFormat="1" applyFont="1" applyFill="1" applyBorder="1" applyAlignment="1">
      <alignment vertical="center"/>
    </xf>
    <xf numFmtId="3" fontId="18" fillId="0" borderId="0" xfId="0" applyNumberFormat="1" applyFont="1" applyFill="1"/>
    <xf numFmtId="0" fontId="18" fillId="20" borderId="0" xfId="0" applyFont="1" applyFill="1"/>
    <xf numFmtId="0" fontId="31" fillId="0" borderId="0" xfId="0" applyFont="1" applyFill="1" applyAlignment="1">
      <alignment horizontal="left" vertical="center" indent="2"/>
    </xf>
    <xf numFmtId="0" fontId="66" fillId="0" borderId="0" xfId="0" applyFont="1" applyFill="1" applyAlignment="1">
      <alignment horizontal="left" vertical="center" indent="2"/>
    </xf>
    <xf numFmtId="3" fontId="65" fillId="20" borderId="1" xfId="1" applyNumberFormat="1" applyFont="1" applyFill="1" applyBorder="1" applyAlignment="1">
      <alignment horizontal="right" vertical="center"/>
    </xf>
    <xf numFmtId="168" fontId="73" fillId="26" borderId="1" xfId="0" applyNumberFormat="1" applyFont="1" applyFill="1" applyBorder="1" applyAlignment="1">
      <alignment horizontal="right" vertical="center"/>
    </xf>
    <xf numFmtId="165" fontId="65" fillId="20" borderId="1" xfId="1" applyNumberFormat="1" applyFont="1" applyFill="1" applyBorder="1" applyAlignment="1">
      <alignment horizontal="right" vertical="center"/>
    </xf>
    <xf numFmtId="168" fontId="75" fillId="26" borderId="1" xfId="0" applyNumberFormat="1" applyFont="1" applyFill="1" applyBorder="1" applyAlignment="1">
      <alignment horizontal="right" vertical="center"/>
    </xf>
    <xf numFmtId="168" fontId="74" fillId="26" borderId="1" xfId="0" applyNumberFormat="1" applyFont="1" applyFill="1" applyBorder="1" applyAlignment="1">
      <alignment horizontal="right" vertical="center"/>
    </xf>
    <xf numFmtId="167" fontId="74" fillId="26" borderId="1" xfId="0" applyNumberFormat="1" applyFont="1" applyFill="1" applyBorder="1" applyAlignment="1">
      <alignment horizontal="right" vertical="center"/>
    </xf>
    <xf numFmtId="43" fontId="65" fillId="20" borderId="1" xfId="4" applyFont="1" applyFill="1" applyBorder="1" applyAlignment="1">
      <alignment horizontal="right" vertical="center"/>
    </xf>
    <xf numFmtId="43" fontId="65" fillId="26" borderId="1" xfId="4" applyFont="1" applyFill="1" applyBorder="1" applyAlignment="1">
      <alignment horizontal="right" vertical="center"/>
    </xf>
    <xf numFmtId="168" fontId="66" fillId="22" borderId="1" xfId="4" applyNumberFormat="1" applyFont="1" applyFill="1" applyBorder="1" applyAlignment="1">
      <alignment horizontal="right" vertical="center"/>
    </xf>
    <xf numFmtId="168" fontId="65" fillId="20" borderId="1" xfId="4" applyNumberFormat="1" applyFont="1" applyFill="1" applyBorder="1" applyAlignment="1">
      <alignment horizontal="right" vertical="center"/>
    </xf>
    <xf numFmtId="168" fontId="73" fillId="26" borderId="1" xfId="4" applyNumberFormat="1" applyFont="1" applyFill="1" applyBorder="1" applyAlignment="1">
      <alignment horizontal="right" vertical="center"/>
    </xf>
    <xf numFmtId="43" fontId="73" fillId="26" borderId="1" xfId="4" applyFont="1" applyFill="1" applyBorder="1" applyAlignment="1">
      <alignment horizontal="right" vertical="center"/>
    </xf>
    <xf numFmtId="165" fontId="66" fillId="20" borderId="1" xfId="1" applyNumberFormat="1" applyFont="1" applyFill="1" applyBorder="1" applyAlignment="1">
      <alignment horizontal="right" vertical="center"/>
    </xf>
    <xf numFmtId="0" fontId="2" fillId="0" borderId="0" xfId="1" applyFont="1" applyAlignment="1">
      <alignment horizontal="left"/>
    </xf>
    <xf numFmtId="0" fontId="3" fillId="0" borderId="0" xfId="1" applyFont="1" applyBorder="1" applyAlignment="1">
      <alignment horizontal="left"/>
    </xf>
    <xf numFmtId="0" fontId="9" fillId="0" borderId="0" xfId="2" applyFont="1" applyBorder="1" applyAlignment="1">
      <alignment horizontal="left" vertical="center" wrapText="1"/>
    </xf>
    <xf numFmtId="0" fontId="19" fillId="0" borderId="0" xfId="3" applyFont="1" applyAlignment="1">
      <alignment horizontal="left" vertical="center" wrapText="1"/>
    </xf>
    <xf numFmtId="0" fontId="14" fillId="0" borderId="0" xfId="1" applyFont="1" applyAlignment="1">
      <alignment horizontal="left"/>
    </xf>
    <xf numFmtId="0" fontId="16" fillId="0" borderId="0" xfId="1" applyFont="1" applyBorder="1" applyAlignment="1">
      <alignment horizontal="left"/>
    </xf>
    <xf numFmtId="0" fontId="16" fillId="0" borderId="2" xfId="1" applyFont="1" applyBorder="1" applyAlignment="1">
      <alignment horizontal="left"/>
    </xf>
    <xf numFmtId="0" fontId="17" fillId="0" borderId="3" xfId="3" applyFont="1" applyFill="1" applyBorder="1" applyAlignment="1">
      <alignment horizontal="center" vertical="center" wrapText="1"/>
    </xf>
    <xf numFmtId="0" fontId="17" fillId="0" borderId="5" xfId="3" applyFont="1" applyFill="1" applyBorder="1" applyAlignment="1">
      <alignment horizontal="center" vertical="center" wrapText="1"/>
    </xf>
    <xf numFmtId="0" fontId="17" fillId="0" borderId="4" xfId="3" applyFont="1" applyFill="1" applyBorder="1" applyAlignment="1">
      <alignment horizontal="center" vertical="center" wrapText="1"/>
    </xf>
    <xf numFmtId="0" fontId="9" fillId="0" borderId="7" xfId="3" applyFont="1" applyBorder="1" applyAlignment="1">
      <alignment horizontal="left" vertical="center" wrapText="1"/>
    </xf>
    <xf numFmtId="0" fontId="25" fillId="0" borderId="0" xfId="2" applyFont="1" applyAlignment="1">
      <alignment horizontal="left"/>
    </xf>
    <xf numFmtId="0" fontId="4" fillId="6" borderId="14" xfId="2" applyFont="1" applyFill="1" applyBorder="1" applyAlignment="1">
      <alignment horizontal="left" vertical="center" wrapText="1"/>
    </xf>
    <xf numFmtId="0" fontId="4" fillId="6" borderId="15" xfId="2"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15" xfId="2" applyFont="1" applyFill="1" applyBorder="1" applyAlignment="1">
      <alignment horizontal="left" vertical="center" wrapText="1"/>
    </xf>
    <xf numFmtId="0" fontId="6" fillId="0" borderId="14" xfId="2" applyFont="1" applyFill="1" applyBorder="1" applyAlignment="1">
      <alignment horizontal="left" vertical="center"/>
    </xf>
    <xf numFmtId="0" fontId="6" fillId="0" borderId="15" xfId="2" applyFont="1" applyFill="1" applyBorder="1" applyAlignment="1">
      <alignment horizontal="left" vertical="center"/>
    </xf>
    <xf numFmtId="0" fontId="4" fillId="2" borderId="16" xfId="1" applyFont="1" applyFill="1" applyBorder="1" applyAlignment="1">
      <alignment horizontal="left" vertical="center" wrapText="1"/>
    </xf>
    <xf numFmtId="0" fontId="4" fillId="2" borderId="17" xfId="1" applyFont="1" applyFill="1" applyBorder="1" applyAlignment="1">
      <alignment horizontal="left" vertical="center" wrapText="1"/>
    </xf>
    <xf numFmtId="0" fontId="4" fillId="2" borderId="16" xfId="2" applyFont="1" applyFill="1" applyBorder="1" applyAlignment="1">
      <alignment horizontal="left" vertical="center" wrapText="1"/>
    </xf>
    <xf numFmtId="0" fontId="4" fillId="2" borderId="17" xfId="2" applyFont="1" applyFill="1" applyBorder="1" applyAlignment="1">
      <alignment horizontal="left" vertical="center" wrapText="1"/>
    </xf>
    <xf numFmtId="0" fontId="9" fillId="0" borderId="0" xfId="2" applyFont="1" applyBorder="1" applyAlignment="1">
      <alignment horizontal="left" vertical="center"/>
    </xf>
    <xf numFmtId="0" fontId="4" fillId="0" borderId="24" xfId="2" applyFont="1" applyBorder="1" applyAlignment="1">
      <alignment horizontal="center" vertical="center" wrapText="1"/>
    </xf>
    <xf numFmtId="0" fontId="4" fillId="0" borderId="25"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28" xfId="2" applyFont="1" applyBorder="1" applyAlignment="1">
      <alignment horizontal="center"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0" xfId="3" applyFont="1" applyAlignment="1">
      <alignment horizontal="left" vertical="center"/>
    </xf>
    <xf numFmtId="0" fontId="32" fillId="0" borderId="0" xfId="3" applyFont="1" applyFill="1" applyBorder="1" applyAlignment="1">
      <alignment horizontal="center" vertical="center" wrapText="1"/>
    </xf>
    <xf numFmtId="0" fontId="6" fillId="0" borderId="1" xfId="3" applyFont="1" applyFill="1" applyBorder="1" applyAlignment="1">
      <alignment horizontal="left" vertical="center" wrapText="1"/>
    </xf>
    <xf numFmtId="0" fontId="6" fillId="0" borderId="1" xfId="3" applyFont="1" applyFill="1" applyBorder="1" applyAlignment="1">
      <alignment horizontal="left" vertical="center"/>
    </xf>
    <xf numFmtId="0" fontId="6" fillId="0" borderId="1" xfId="3"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6" xfId="3" applyFont="1" applyFill="1" applyBorder="1" applyAlignment="1">
      <alignment horizontal="left" vertical="center" wrapText="1"/>
    </xf>
    <xf numFmtId="0" fontId="6" fillId="0" borderId="35" xfId="3" applyFont="1" applyFill="1" applyBorder="1" applyAlignment="1">
      <alignment horizontal="left" vertical="center" wrapText="1"/>
    </xf>
    <xf numFmtId="0" fontId="6" fillId="0" borderId="36" xfId="3" applyFont="1" applyFill="1" applyBorder="1" applyAlignment="1">
      <alignment horizontal="left" vertical="center" wrapText="1"/>
    </xf>
    <xf numFmtId="0" fontId="6" fillId="0" borderId="24" xfId="3" applyFont="1" applyFill="1" applyBorder="1" applyAlignment="1">
      <alignment horizontal="left" vertical="center" wrapText="1"/>
    </xf>
    <xf numFmtId="0" fontId="6" fillId="0" borderId="7" xfId="3" applyFont="1" applyFill="1" applyBorder="1" applyAlignment="1">
      <alignment horizontal="left" vertical="center" wrapText="1"/>
    </xf>
    <xf numFmtId="0" fontId="6" fillId="0" borderId="37" xfId="3" applyFont="1" applyFill="1" applyBorder="1" applyAlignment="1">
      <alignment horizontal="left" vertical="center" wrapText="1"/>
    </xf>
    <xf numFmtId="0" fontId="4" fillId="6" borderId="6" xfId="3" applyFont="1" applyFill="1" applyBorder="1" applyAlignment="1">
      <alignment horizontal="left" vertical="center" wrapText="1"/>
    </xf>
    <xf numFmtId="0" fontId="4" fillId="6" borderId="35" xfId="3" applyFont="1" applyFill="1" applyBorder="1" applyAlignment="1">
      <alignment horizontal="left" vertical="center" wrapText="1"/>
    </xf>
    <xf numFmtId="0" fontId="4" fillId="6" borderId="36" xfId="3" applyFont="1" applyFill="1" applyBorder="1" applyAlignment="1">
      <alignment horizontal="left" vertical="center" wrapText="1"/>
    </xf>
    <xf numFmtId="0" fontId="6" fillId="0" borderId="38" xfId="3" applyFont="1" applyFill="1" applyBorder="1" applyAlignment="1">
      <alignment horizontal="left" vertical="center" wrapText="1"/>
    </xf>
    <xf numFmtId="0" fontId="6" fillId="0" borderId="2" xfId="3" applyFont="1" applyFill="1" applyBorder="1" applyAlignment="1">
      <alignment horizontal="left" vertical="center" wrapText="1"/>
    </xf>
    <xf numFmtId="0" fontId="6" fillId="0" borderId="39" xfId="3" applyFont="1" applyFill="1" applyBorder="1" applyAlignment="1">
      <alignment horizontal="left" vertical="center" wrapText="1"/>
    </xf>
    <xf numFmtId="0" fontId="4" fillId="2" borderId="6" xfId="3" applyFont="1" applyFill="1" applyBorder="1" applyAlignment="1">
      <alignment horizontal="left" vertical="center" wrapText="1"/>
    </xf>
    <xf numFmtId="0" fontId="4" fillId="2" borderId="35" xfId="3" applyFont="1" applyFill="1" applyBorder="1" applyAlignment="1">
      <alignment horizontal="left" vertical="center" wrapText="1"/>
    </xf>
    <xf numFmtId="0" fontId="4" fillId="2" borderId="36" xfId="3" applyFont="1" applyFill="1" applyBorder="1" applyAlignment="1">
      <alignment horizontal="left" vertical="center" wrapText="1"/>
    </xf>
    <xf numFmtId="0" fontId="4" fillId="0" borderId="6" xfId="3" applyFont="1" applyFill="1" applyBorder="1" applyAlignment="1">
      <alignment horizontal="left" vertical="center" wrapText="1"/>
    </xf>
    <xf numFmtId="0" fontId="4" fillId="0" borderId="35" xfId="3" applyFont="1" applyFill="1" applyBorder="1" applyAlignment="1">
      <alignment horizontal="left" vertical="center" wrapText="1"/>
    </xf>
    <xf numFmtId="0" fontId="4" fillId="0" borderId="36" xfId="3" applyFont="1" applyFill="1" applyBorder="1" applyAlignment="1">
      <alignment horizontal="left" vertical="center" wrapText="1"/>
    </xf>
    <xf numFmtId="0" fontId="9" fillId="0" borderId="0"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 xfId="3" applyFont="1" applyFill="1" applyBorder="1" applyAlignment="1">
      <alignment horizontal="left" vertical="center"/>
    </xf>
    <xf numFmtId="0" fontId="4" fillId="7" borderId="1" xfId="3" applyFont="1" applyFill="1" applyBorder="1" applyAlignment="1">
      <alignment horizontal="left" vertical="center" wrapText="1"/>
    </xf>
    <xf numFmtId="0" fontId="4" fillId="7" borderId="1" xfId="3" applyFont="1" applyFill="1" applyBorder="1" applyAlignment="1">
      <alignment horizontal="left" vertical="center"/>
    </xf>
    <xf numFmtId="0" fontId="4" fillId="0" borderId="1" xfId="3" applyFont="1" applyFill="1" applyBorder="1" applyAlignment="1">
      <alignment horizontal="left"/>
    </xf>
    <xf numFmtId="0" fontId="4" fillId="7" borderId="1" xfId="3" applyFont="1" applyFill="1" applyBorder="1" applyAlignment="1">
      <alignment horizontal="left"/>
    </xf>
    <xf numFmtId="0" fontId="4" fillId="0" borderId="1" xfId="3" applyFont="1" applyFill="1" applyBorder="1" applyAlignment="1">
      <alignment horizontal="center" vertical="center" wrapText="1"/>
    </xf>
    <xf numFmtId="0" fontId="4" fillId="0" borderId="1" xfId="3" applyFont="1" applyFill="1" applyBorder="1" applyAlignment="1">
      <alignment horizontal="right" vertical="center"/>
    </xf>
    <xf numFmtId="0" fontId="4" fillId="6" borderId="1" xfId="3" applyFont="1" applyFill="1" applyBorder="1" applyAlignment="1">
      <alignment horizontal="left" vertical="center" wrapText="1"/>
    </xf>
    <xf numFmtId="0" fontId="15" fillId="0" borderId="0" xfId="3" applyFont="1" applyFill="1" applyBorder="1" applyAlignment="1">
      <alignment horizontal="left"/>
    </xf>
    <xf numFmtId="0" fontId="4" fillId="2" borderId="41"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9" fillId="0" borderId="7" xfId="1" applyFont="1" applyBorder="1" applyAlignment="1">
      <alignment horizontal="left" vertical="center"/>
    </xf>
    <xf numFmtId="0" fontId="4" fillId="0" borderId="3" xfId="2" applyFont="1" applyBorder="1" applyAlignment="1">
      <alignment horizontal="left" vertical="center" wrapText="1"/>
    </xf>
    <xf numFmtId="0" fontId="4" fillId="0" borderId="5" xfId="2" applyFont="1" applyBorder="1" applyAlignment="1">
      <alignment horizontal="left" vertical="center" wrapText="1"/>
    </xf>
    <xf numFmtId="0" fontId="4" fillId="0" borderId="4" xfId="2" applyFont="1" applyBorder="1" applyAlignment="1">
      <alignment horizontal="left"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6" borderId="1" xfId="2" applyFont="1" applyFill="1" applyBorder="1" applyAlignment="1">
      <alignment horizontal="center" vertical="center" wrapText="1"/>
    </xf>
    <xf numFmtId="165" fontId="4" fillId="6" borderId="1" xfId="2" applyNumberFormat="1" applyFont="1" applyFill="1" applyBorder="1" applyAlignment="1">
      <alignment horizontal="center" vertical="center" wrapText="1"/>
    </xf>
    <xf numFmtId="0" fontId="4" fillId="0" borderId="40" xfId="2" applyFont="1" applyFill="1" applyBorder="1" applyAlignment="1">
      <alignment horizontal="center" vertical="center" wrapText="1"/>
    </xf>
    <xf numFmtId="0" fontId="4" fillId="0" borderId="39"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4" fillId="2" borderId="6" xfId="2" applyFont="1" applyFill="1" applyBorder="1" applyAlignment="1">
      <alignment horizontal="left" vertical="center" wrapText="1"/>
    </xf>
    <xf numFmtId="0" fontId="4" fillId="2" borderId="36" xfId="2" applyFont="1" applyFill="1" applyBorder="1" applyAlignment="1">
      <alignment horizontal="left" vertical="center" wrapText="1"/>
    </xf>
    <xf numFmtId="0" fontId="9" fillId="0" borderId="0" xfId="6" applyFont="1" applyBorder="1" applyAlignment="1">
      <alignment horizontal="left" vertical="center"/>
    </xf>
    <xf numFmtId="0" fontId="45" fillId="0" borderId="0" xfId="6" applyFont="1" applyBorder="1" applyAlignment="1">
      <alignment horizontal="left" vertical="center"/>
    </xf>
    <xf numFmtId="0" fontId="4" fillId="4" borderId="1" xfId="2" applyFont="1" applyFill="1" applyBorder="1" applyAlignment="1">
      <alignment horizontal="center" vertical="center"/>
    </xf>
    <xf numFmtId="0" fontId="4" fillId="0" borderId="3" xfId="2" applyFont="1" applyBorder="1" applyAlignment="1">
      <alignment horizontal="center" vertical="center" wrapText="1"/>
    </xf>
    <xf numFmtId="0" fontId="4" fillId="0" borderId="5"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left" vertical="center" wrapText="1"/>
    </xf>
    <xf numFmtId="0" fontId="4" fillId="0" borderId="36" xfId="2" applyFont="1" applyBorder="1" applyAlignment="1">
      <alignment horizontal="left" vertical="center" wrapText="1"/>
    </xf>
    <xf numFmtId="0" fontId="4" fillId="4" borderId="1" xfId="2" applyFont="1" applyFill="1" applyBorder="1" applyAlignment="1">
      <alignment horizontal="left" vertical="center"/>
    </xf>
    <xf numFmtId="0" fontId="6" fillId="0" borderId="0" xfId="6" applyFont="1" applyBorder="1" applyAlignment="1">
      <alignment horizontal="left" vertical="center"/>
    </xf>
    <xf numFmtId="0" fontId="6" fillId="0" borderId="50" xfId="6" applyFont="1" applyBorder="1" applyAlignment="1">
      <alignment horizontal="left" vertical="center"/>
    </xf>
    <xf numFmtId="0" fontId="6" fillId="0" borderId="0" xfId="2" applyFont="1" applyAlignment="1">
      <alignment horizontal="left" vertical="center" wrapText="1"/>
    </xf>
    <xf numFmtId="0" fontId="4" fillId="17" borderId="6" xfId="2" applyFont="1" applyFill="1" applyBorder="1" applyAlignment="1">
      <alignment horizontal="left" vertical="center" wrapText="1"/>
    </xf>
    <xf numFmtId="0" fontId="4" fillId="17" borderId="36" xfId="2" applyFont="1" applyFill="1" applyBorder="1" applyAlignment="1">
      <alignment horizontal="left" vertical="center" wrapText="1"/>
    </xf>
    <xf numFmtId="0" fontId="6" fillId="0" borderId="1" xfId="2" applyFont="1" applyBorder="1" applyAlignment="1">
      <alignment horizontal="left" vertical="center"/>
    </xf>
    <xf numFmtId="0" fontId="4" fillId="2" borderId="1" xfId="1" applyFont="1" applyFill="1" applyBorder="1" applyAlignment="1">
      <alignment horizontal="left" vertical="center" wrapText="1"/>
    </xf>
    <xf numFmtId="0" fontId="9" fillId="0" borderId="0" xfId="2" applyFont="1" applyAlignment="1">
      <alignment vertical="center"/>
    </xf>
    <xf numFmtId="0" fontId="9" fillId="0" borderId="0" xfId="2" applyFont="1" applyBorder="1" applyAlignment="1">
      <alignment vertical="center" wrapText="1"/>
    </xf>
    <xf numFmtId="0" fontId="25" fillId="0" borderId="0" xfId="1" applyFont="1" applyBorder="1" applyAlignment="1">
      <alignment horizontal="left" vertical="center"/>
    </xf>
    <xf numFmtId="0" fontId="25" fillId="0" borderId="0" xfId="1" applyFont="1" applyAlignment="1">
      <alignment horizontal="left" vertical="center"/>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39" fillId="0" borderId="3" xfId="1" applyFont="1" applyBorder="1" applyAlignment="1">
      <alignment horizontal="center" vertical="center" wrapText="1"/>
    </xf>
    <xf numFmtId="0" fontId="39" fillId="0" borderId="5" xfId="1" applyFont="1" applyBorder="1" applyAlignment="1">
      <alignment horizontal="center" vertical="center" wrapText="1"/>
    </xf>
    <xf numFmtId="0" fontId="39" fillId="0" borderId="4" xfId="1" applyFont="1" applyBorder="1" applyAlignment="1">
      <alignment horizontal="center" vertical="center" wrapText="1"/>
    </xf>
    <xf numFmtId="0" fontId="4" fillId="0" borderId="1" xfId="1" applyFont="1" applyBorder="1" applyAlignment="1">
      <alignment horizontal="left" vertical="center" wrapText="1"/>
    </xf>
    <xf numFmtId="0" fontId="4" fillId="4" borderId="1" xfId="1" applyFont="1" applyFill="1" applyBorder="1" applyAlignment="1">
      <alignment horizontal="left" vertical="center" wrapText="1"/>
    </xf>
    <xf numFmtId="0" fontId="4" fillId="4" borderId="1" xfId="1" applyFont="1" applyFill="1" applyBorder="1" applyAlignment="1">
      <alignment horizontal="left" vertical="center"/>
    </xf>
    <xf numFmtId="0" fontId="25" fillId="0" borderId="0" xfId="9" applyFont="1" applyBorder="1" applyAlignment="1">
      <alignment horizontal="left" vertical="center" wrapText="1"/>
    </xf>
    <xf numFmtId="0" fontId="4" fillId="17" borderId="6" xfId="3" applyFont="1" applyFill="1" applyBorder="1" applyAlignment="1">
      <alignment horizontal="left" vertical="center" wrapText="1"/>
    </xf>
    <xf numFmtId="0" fontId="4" fillId="17" borderId="36" xfId="3" applyFont="1" applyFill="1" applyBorder="1" applyAlignment="1">
      <alignment horizontal="left" vertical="center" wrapText="1"/>
    </xf>
    <xf numFmtId="0" fontId="51" fillId="0" borderId="3" xfId="6" applyFont="1" applyFill="1" applyBorder="1" applyAlignment="1">
      <alignment horizontal="center" vertical="center" wrapText="1"/>
    </xf>
    <xf numFmtId="0" fontId="51" fillId="0" borderId="5" xfId="6" applyFont="1" applyFill="1" applyBorder="1" applyAlignment="1">
      <alignment horizontal="center" vertical="center" wrapText="1"/>
    </xf>
    <xf numFmtId="0" fontId="51" fillId="0" borderId="4" xfId="6" applyFont="1" applyFill="1" applyBorder="1" applyAlignment="1">
      <alignment horizontal="center" vertical="center" wrapText="1"/>
    </xf>
    <xf numFmtId="0" fontId="39" fillId="0" borderId="3" xfId="9" applyFont="1" applyBorder="1" applyAlignment="1">
      <alignment horizontal="center" vertical="center" wrapText="1"/>
    </xf>
    <xf numFmtId="0" fontId="39" fillId="0" borderId="5" xfId="9" applyFont="1" applyBorder="1" applyAlignment="1">
      <alignment horizontal="center" vertical="center" wrapText="1"/>
    </xf>
    <xf numFmtId="0" fontId="39" fillId="0" borderId="4" xfId="9" applyFont="1" applyBorder="1" applyAlignment="1">
      <alignment horizontal="center" vertical="center" wrapText="1"/>
    </xf>
    <xf numFmtId="0" fontId="25" fillId="0" borderId="0" xfId="6" applyFont="1" applyAlignment="1">
      <alignment horizontal="left" vertical="center"/>
    </xf>
    <xf numFmtId="0" fontId="51" fillId="0" borderId="1" xfId="6" applyFont="1" applyFill="1" applyBorder="1" applyAlignment="1">
      <alignment horizontal="center" vertical="center" wrapText="1"/>
    </xf>
    <xf numFmtId="0" fontId="4" fillId="2" borderId="1" xfId="6" applyFont="1" applyFill="1" applyBorder="1" applyAlignment="1">
      <alignment horizontal="left" vertical="center" wrapText="1"/>
    </xf>
    <xf numFmtId="0" fontId="25" fillId="0" borderId="0" xfId="6" applyFont="1" applyBorder="1" applyAlignment="1">
      <alignment horizontal="left" vertical="center"/>
    </xf>
    <xf numFmtId="0" fontId="58" fillId="21" borderId="45" xfId="11" applyFont="1" applyFill="1" applyBorder="1" applyAlignment="1">
      <alignment horizontal="center" vertical="center"/>
    </xf>
    <xf numFmtId="0" fontId="58" fillId="21" borderId="46" xfId="11" applyFont="1" applyFill="1" applyBorder="1" applyAlignment="1">
      <alignment horizontal="center" vertical="center"/>
    </xf>
    <xf numFmtId="0" fontId="36" fillId="20" borderId="0" xfId="10" applyFont="1" applyFill="1" applyBorder="1" applyAlignment="1">
      <alignment horizontal="left"/>
    </xf>
    <xf numFmtId="0" fontId="30" fillId="0" borderId="0" xfId="10" applyFont="1" applyBorder="1" applyAlignment="1">
      <alignment horizontal="left"/>
    </xf>
    <xf numFmtId="0" fontId="58" fillId="16" borderId="44" xfId="11" applyFont="1" applyFill="1" applyBorder="1" applyAlignment="1">
      <alignment horizontal="center" vertical="center"/>
    </xf>
    <xf numFmtId="0" fontId="58" fillId="16" borderId="36" xfId="11" applyFont="1" applyFill="1" applyBorder="1" applyAlignment="1">
      <alignment horizontal="center" vertical="center"/>
    </xf>
    <xf numFmtId="0" fontId="58" fillId="16" borderId="45" xfId="11" applyFont="1" applyFill="1" applyBorder="1" applyAlignment="1">
      <alignment horizontal="center" vertical="center"/>
    </xf>
    <xf numFmtId="0" fontId="4" fillId="0" borderId="1" xfId="1" applyFont="1" applyBorder="1" applyAlignment="1">
      <alignment horizontal="center" vertical="center" wrapText="1"/>
    </xf>
    <xf numFmtId="0" fontId="4" fillId="0" borderId="40" xfId="1" applyNumberFormat="1" applyFont="1" applyFill="1" applyBorder="1" applyAlignment="1">
      <alignment horizontal="center" vertical="center"/>
    </xf>
    <xf numFmtId="0" fontId="4" fillId="0" borderId="39" xfId="1" applyNumberFormat="1" applyFont="1" applyFill="1" applyBorder="1" applyAlignment="1">
      <alignment horizontal="center" vertical="center"/>
    </xf>
    <xf numFmtId="0" fontId="4" fillId="16" borderId="1" xfId="1" applyNumberFormat="1" applyFont="1" applyFill="1" applyBorder="1" applyAlignment="1">
      <alignment horizontal="center" vertical="center" wrapText="1"/>
    </xf>
    <xf numFmtId="0" fontId="4" fillId="16" borderId="1" xfId="1" applyNumberFormat="1" applyFont="1" applyFill="1" applyBorder="1" applyAlignment="1">
      <alignment horizontal="center"/>
    </xf>
    <xf numFmtId="165" fontId="4" fillId="21" borderId="1" xfId="1" applyNumberFormat="1" applyFont="1" applyFill="1" applyBorder="1" applyAlignment="1">
      <alignment horizontal="center" vertical="center" wrapText="1"/>
    </xf>
    <xf numFmtId="0" fontId="4" fillId="21" borderId="1" xfId="1" applyNumberFormat="1" applyFont="1" applyFill="1" applyBorder="1" applyAlignment="1">
      <alignment horizontal="center"/>
    </xf>
    <xf numFmtId="0" fontId="4" fillId="21" borderId="1" xfId="1" applyNumberFormat="1" applyFont="1" applyFill="1" applyBorder="1" applyAlignment="1">
      <alignment horizontal="center" vertical="center" wrapText="1"/>
    </xf>
    <xf numFmtId="0" fontId="4" fillId="16" borderId="1" xfId="1" applyFont="1" applyFill="1" applyBorder="1" applyAlignment="1">
      <alignment horizontal="left" vertical="center"/>
    </xf>
    <xf numFmtId="0" fontId="20" fillId="23" borderId="0" xfId="1" applyFont="1" applyFill="1" applyBorder="1" applyAlignment="1">
      <alignment horizontal="left" vertical="center" wrapText="1"/>
    </xf>
    <xf numFmtId="0" fontId="6" fillId="0" borderId="1" xfId="1" applyFont="1" applyBorder="1" applyAlignment="1">
      <alignment horizontal="left" vertical="center" wrapText="1"/>
    </xf>
    <xf numFmtId="0" fontId="4" fillId="0" borderId="0" xfId="1" applyFont="1" applyFill="1" applyBorder="1" applyAlignment="1">
      <alignment horizontal="center" vertical="center"/>
    </xf>
    <xf numFmtId="0" fontId="4" fillId="0" borderId="40"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9" xfId="1" applyFont="1" applyFill="1" applyBorder="1" applyAlignment="1">
      <alignment horizontal="center" vertical="center"/>
    </xf>
    <xf numFmtId="165" fontId="4" fillId="15" borderId="1" xfId="1" applyNumberFormat="1" applyFont="1" applyFill="1" applyBorder="1" applyAlignment="1">
      <alignment horizontal="center"/>
    </xf>
    <xf numFmtId="0" fontId="4" fillId="24" borderId="1" xfId="1" applyFont="1" applyFill="1" applyBorder="1" applyAlignment="1">
      <alignment horizontal="center"/>
    </xf>
    <xf numFmtId="0" fontId="9" fillId="0" borderId="0" xfId="1" applyFont="1" applyFill="1" applyBorder="1" applyAlignment="1">
      <alignment horizontal="left" vertical="center" wrapText="1"/>
    </xf>
    <xf numFmtId="0" fontId="4" fillId="15" borderId="1" xfId="1" applyFont="1" applyFill="1" applyBorder="1" applyAlignment="1"/>
    <xf numFmtId="0" fontId="61" fillId="0" borderId="0" xfId="8" applyFont="1" applyFill="1" applyAlignment="1">
      <alignment horizontal="left" vertical="center"/>
    </xf>
    <xf numFmtId="0" fontId="62" fillId="2" borderId="1" xfId="1" applyFont="1" applyFill="1" applyBorder="1" applyAlignment="1">
      <alignment horizontal="center" vertical="center" wrapText="1"/>
    </xf>
    <xf numFmtId="0" fontId="62" fillId="2" borderId="1" xfId="1" quotePrefix="1" applyFont="1" applyFill="1" applyBorder="1" applyAlignment="1">
      <alignment horizontal="center" vertical="center" wrapText="1"/>
    </xf>
    <xf numFmtId="164" fontId="62" fillId="25" borderId="1" xfId="1" applyNumberFormat="1" applyFont="1" applyFill="1" applyBorder="1" applyAlignment="1">
      <alignment horizontal="center" vertical="center" wrapText="1"/>
    </xf>
    <xf numFmtId="0" fontId="62" fillId="20" borderId="1" xfId="1" applyFont="1" applyFill="1" applyBorder="1" applyAlignment="1">
      <alignment horizontal="center" vertical="center"/>
    </xf>
    <xf numFmtId="0" fontId="63" fillId="20" borderId="1" xfId="1" applyFont="1" applyFill="1" applyBorder="1" applyAlignment="1">
      <alignment horizontal="center" vertical="center"/>
    </xf>
    <xf numFmtId="0" fontId="62" fillId="22" borderId="6" xfId="1" applyFont="1" applyFill="1" applyBorder="1" applyAlignment="1">
      <alignment horizontal="left" vertical="center"/>
    </xf>
    <xf numFmtId="0" fontId="62" fillId="22" borderId="36" xfId="1" applyFont="1" applyFill="1" applyBorder="1" applyAlignment="1">
      <alignment horizontal="left" vertical="center"/>
    </xf>
    <xf numFmtId="0" fontId="63" fillId="20" borderId="1" xfId="6" applyFont="1" applyFill="1" applyBorder="1" applyAlignment="1">
      <alignment horizontal="center" vertical="center"/>
    </xf>
    <xf numFmtId="0" fontId="62" fillId="2" borderId="1" xfId="6" applyFont="1" applyFill="1" applyBorder="1" applyAlignment="1">
      <alignment horizontal="left" vertical="center"/>
    </xf>
    <xf numFmtId="0" fontId="9" fillId="0" borderId="0" xfId="1" applyFont="1" applyFill="1" applyBorder="1" applyAlignment="1">
      <alignment horizontal="left"/>
    </xf>
    <xf numFmtId="0" fontId="62" fillId="2" borderId="1" xfId="1" applyFont="1" applyFill="1" applyBorder="1" applyAlignment="1">
      <alignment horizontal="center" vertical="center"/>
    </xf>
    <xf numFmtId="165" fontId="66" fillId="26" borderId="1" xfId="1" applyNumberFormat="1" applyFont="1" applyFill="1" applyBorder="1" applyAlignment="1">
      <alignment horizontal="center" vertical="center" wrapText="1"/>
    </xf>
    <xf numFmtId="0" fontId="66" fillId="2" borderId="1" xfId="1" applyNumberFormat="1" applyFont="1" applyFill="1" applyBorder="1" applyAlignment="1">
      <alignment horizontal="center" vertical="center"/>
    </xf>
    <xf numFmtId="0" fontId="66" fillId="26" borderId="1" xfId="1" applyNumberFormat="1" applyFont="1" applyFill="1" applyBorder="1" applyAlignment="1">
      <alignment horizontal="center" vertical="center"/>
    </xf>
    <xf numFmtId="0" fontId="66" fillId="22" borderId="1" xfId="1" applyFont="1" applyFill="1" applyBorder="1" applyAlignment="1">
      <alignment horizontal="left" vertical="center"/>
    </xf>
    <xf numFmtId="0" fontId="66" fillId="2" borderId="1" xfId="1" applyNumberFormat="1" applyFont="1" applyFill="1" applyBorder="1" applyAlignment="1">
      <alignment horizontal="center" vertical="center" wrapText="1"/>
    </xf>
    <xf numFmtId="0" fontId="66" fillId="26" borderId="1" xfId="1" applyNumberFormat="1" applyFont="1" applyFill="1" applyBorder="1" applyAlignment="1">
      <alignment horizontal="center" vertical="center" wrapText="1"/>
    </xf>
    <xf numFmtId="0" fontId="65" fillId="0" borderId="1" xfId="1" applyFont="1" applyFill="1" applyBorder="1" applyAlignment="1">
      <alignment horizontal="center" vertical="center"/>
    </xf>
    <xf numFmtId="0" fontId="66" fillId="2" borderId="1" xfId="1" applyFont="1" applyFill="1" applyBorder="1" applyAlignment="1">
      <alignment horizontal="center" vertical="center"/>
    </xf>
    <xf numFmtId="0" fontId="66" fillId="2" borderId="1" xfId="1" applyFont="1" applyFill="1" applyBorder="1" applyAlignment="1">
      <alignment horizontal="left" vertical="center"/>
    </xf>
    <xf numFmtId="0" fontId="69" fillId="0" borderId="0" xfId="1" applyFont="1" applyFill="1" applyBorder="1" applyAlignment="1">
      <alignment vertical="center"/>
    </xf>
    <xf numFmtId="0" fontId="69" fillId="0" borderId="0" xfId="15" applyFont="1" applyFill="1" applyBorder="1" applyAlignment="1">
      <alignment horizontal="left" vertical="center" wrapText="1"/>
    </xf>
    <xf numFmtId="0" fontId="69" fillId="0" borderId="0" xfId="16" applyFont="1" applyFill="1" applyAlignment="1">
      <alignment horizontal="left"/>
    </xf>
    <xf numFmtId="3" fontId="66" fillId="2" borderId="1" xfId="1" applyNumberFormat="1" applyFont="1" applyFill="1" applyBorder="1" applyAlignment="1">
      <alignment horizontal="center" vertical="center"/>
    </xf>
    <xf numFmtId="3" fontId="66" fillId="26" borderId="1" xfId="1" applyNumberFormat="1" applyFont="1" applyFill="1" applyBorder="1" applyAlignment="1">
      <alignment horizontal="center" vertical="center"/>
    </xf>
    <xf numFmtId="165" fontId="66" fillId="26" borderId="3" xfId="1" applyNumberFormat="1" applyFont="1" applyFill="1" applyBorder="1" applyAlignment="1">
      <alignment horizontal="center" vertical="center" wrapText="1"/>
    </xf>
    <xf numFmtId="165" fontId="66" fillId="26" borderId="5" xfId="1" applyNumberFormat="1" applyFont="1" applyFill="1" applyBorder="1" applyAlignment="1">
      <alignment horizontal="center" vertical="center" wrapText="1"/>
    </xf>
    <xf numFmtId="165" fontId="66" fillId="26" borderId="4" xfId="1" applyNumberFormat="1" applyFont="1" applyFill="1" applyBorder="1" applyAlignment="1">
      <alignment horizontal="center" vertical="center" wrapText="1"/>
    </xf>
    <xf numFmtId="0" fontId="65" fillId="20" borderId="1" xfId="1" applyFont="1" applyFill="1" applyBorder="1" applyAlignment="1">
      <alignment horizontal="center" vertical="center"/>
    </xf>
    <xf numFmtId="0" fontId="65" fillId="20" borderId="3" xfId="1" applyFont="1" applyFill="1" applyBorder="1" applyAlignment="1">
      <alignment horizontal="center" vertical="center"/>
    </xf>
    <xf numFmtId="0" fontId="65" fillId="20" borderId="5" xfId="1" applyFont="1" applyFill="1" applyBorder="1" applyAlignment="1">
      <alignment horizontal="center" vertical="center"/>
    </xf>
    <xf numFmtId="0" fontId="65" fillId="20" borderId="4" xfId="1" applyFont="1" applyFill="1" applyBorder="1" applyAlignment="1">
      <alignment horizontal="center" vertical="center"/>
    </xf>
    <xf numFmtId="0" fontId="1" fillId="0" borderId="0" xfId="6" applyFill="1"/>
    <xf numFmtId="0" fontId="76" fillId="0" borderId="0" xfId="6" applyFont="1" applyFill="1"/>
    <xf numFmtId="0" fontId="77" fillId="0" borderId="0" xfId="6" applyFont="1"/>
    <xf numFmtId="0" fontId="59" fillId="16" borderId="1" xfId="6" applyFont="1" applyFill="1" applyBorder="1" applyAlignment="1">
      <alignment horizontal="center" vertical="center"/>
    </xf>
    <xf numFmtId="0" fontId="59" fillId="16" borderId="1" xfId="6" applyFont="1" applyFill="1" applyBorder="1" applyAlignment="1">
      <alignment horizontal="center" vertical="center" wrapText="1"/>
    </xf>
    <xf numFmtId="0" fontId="59" fillId="16" borderId="1" xfId="6" applyFont="1" applyFill="1" applyBorder="1" applyAlignment="1">
      <alignment horizontal="center" vertical="center" wrapText="1"/>
    </xf>
    <xf numFmtId="0" fontId="52" fillId="0" borderId="1" xfId="6" applyFont="1" applyFill="1" applyBorder="1" applyAlignment="1">
      <alignment vertical="center" wrapText="1"/>
    </xf>
    <xf numFmtId="3" fontId="52" fillId="7" borderId="1" xfId="6" applyNumberFormat="1" applyFont="1" applyFill="1" applyBorder="1" applyAlignment="1">
      <alignment horizontal="right" vertical="center"/>
    </xf>
    <xf numFmtId="3" fontId="52" fillId="28" borderId="1" xfId="6" applyNumberFormat="1" applyFont="1" applyFill="1" applyBorder="1" applyAlignment="1">
      <alignment horizontal="right" vertical="center"/>
    </xf>
    <xf numFmtId="165" fontId="52" fillId="0" borderId="1" xfId="6" applyNumberFormat="1" applyFont="1" applyFill="1" applyBorder="1" applyAlignment="1">
      <alignment horizontal="right" vertical="center"/>
    </xf>
    <xf numFmtId="3" fontId="1" fillId="0" borderId="0" xfId="6" applyNumberFormat="1"/>
    <xf numFmtId="0" fontId="59" fillId="16" borderId="1" xfId="6" applyFont="1" applyFill="1" applyBorder="1" applyAlignment="1">
      <alignment vertical="center"/>
    </xf>
    <xf numFmtId="3" fontId="59" fillId="16" borderId="1" xfId="6" applyNumberFormat="1" applyFont="1" applyFill="1" applyBorder="1" applyAlignment="1">
      <alignment horizontal="right" vertical="center"/>
    </xf>
    <xf numFmtId="165" fontId="59" fillId="16" borderId="1" xfId="6" applyNumberFormat="1" applyFont="1" applyFill="1" applyBorder="1" applyAlignment="1">
      <alignment horizontal="right" vertical="center"/>
    </xf>
    <xf numFmtId="0" fontId="9" fillId="0" borderId="0" xfId="6" applyFont="1" applyBorder="1" applyAlignment="1">
      <alignment vertical="center"/>
    </xf>
    <xf numFmtId="0" fontId="51" fillId="28" borderId="1" xfId="6" applyFont="1" applyFill="1" applyBorder="1" applyAlignment="1">
      <alignment horizontal="center" vertical="center" wrapText="1"/>
    </xf>
    <xf numFmtId="0" fontId="51" fillId="28" borderId="1" xfId="6" applyFont="1" applyFill="1" applyBorder="1" applyAlignment="1">
      <alignment horizontal="center" vertical="center" wrapText="1"/>
    </xf>
    <xf numFmtId="3" fontId="4" fillId="28" borderId="1" xfId="6" applyNumberFormat="1" applyFont="1" applyFill="1" applyBorder="1" applyAlignment="1">
      <alignment horizontal="right" vertical="center"/>
    </xf>
    <xf numFmtId="165" fontId="1" fillId="0" borderId="0" xfId="6" applyNumberFormat="1"/>
    <xf numFmtId="165" fontId="1" fillId="0" borderId="0" xfId="6" applyNumberFormat="1" applyFill="1"/>
    <xf numFmtId="0" fontId="3" fillId="0" borderId="0" xfId="6" applyFont="1" applyAlignment="1">
      <alignment horizontal="left"/>
    </xf>
    <xf numFmtId="0" fontId="59" fillId="16" borderId="53" xfId="6" applyFont="1" applyFill="1" applyBorder="1" applyAlignment="1">
      <alignment horizontal="center" vertical="center"/>
    </xf>
    <xf numFmtId="0" fontId="59" fillId="16" borderId="54" xfId="6" applyFont="1" applyFill="1" applyBorder="1" applyAlignment="1">
      <alignment horizontal="center" vertical="center" wrapText="1"/>
    </xf>
    <xf numFmtId="0" fontId="59" fillId="16" borderId="56" xfId="6" applyFont="1" applyFill="1" applyBorder="1" applyAlignment="1">
      <alignment horizontal="center" vertical="center"/>
    </xf>
    <xf numFmtId="0" fontId="59" fillId="16" borderId="57" xfId="6" applyFont="1" applyFill="1" applyBorder="1" applyAlignment="1">
      <alignment horizontal="center" vertical="center" wrapText="1"/>
    </xf>
    <xf numFmtId="0" fontId="52" fillId="0" borderId="56" xfId="6" applyFont="1" applyFill="1" applyBorder="1" applyAlignment="1">
      <alignment vertical="center" wrapText="1"/>
    </xf>
    <xf numFmtId="164" fontId="52" fillId="0" borderId="57" xfId="6" applyNumberFormat="1" applyFont="1" applyFill="1" applyBorder="1" applyAlignment="1">
      <alignment horizontal="right" vertical="center"/>
    </xf>
    <xf numFmtId="164" fontId="52" fillId="22" borderId="57" xfId="6" applyNumberFormat="1" applyFont="1" applyFill="1" applyBorder="1" applyAlignment="1">
      <alignment horizontal="right" vertical="center"/>
    </xf>
    <xf numFmtId="164" fontId="52" fillId="28" borderId="57" xfId="6" applyNumberFormat="1" applyFont="1" applyFill="1" applyBorder="1" applyAlignment="1">
      <alignment horizontal="right" vertical="center"/>
    </xf>
    <xf numFmtId="165" fontId="19" fillId="0" borderId="57" xfId="6" applyNumberFormat="1" applyFont="1" applyFill="1" applyBorder="1" applyAlignment="1">
      <alignment horizontal="right" vertical="center"/>
    </xf>
    <xf numFmtId="165" fontId="52" fillId="0" borderId="58" xfId="6" applyNumberFormat="1" applyFont="1" applyFill="1" applyBorder="1" applyAlignment="1">
      <alignment horizontal="right" vertical="center"/>
    </xf>
    <xf numFmtId="164" fontId="5" fillId="0" borderId="0" xfId="9" applyNumberFormat="1" applyFill="1" applyAlignment="1">
      <alignment horizontal="right"/>
    </xf>
    <xf numFmtId="164" fontId="1" fillId="0" borderId="0" xfId="6" applyNumberFormat="1" applyFill="1"/>
    <xf numFmtId="0" fontId="59" fillId="16" borderId="59" xfId="6" applyFont="1" applyFill="1" applyBorder="1" applyAlignment="1">
      <alignment vertical="center"/>
    </xf>
    <xf numFmtId="164" fontId="59" fillId="16" borderId="60" xfId="6" applyNumberFormat="1" applyFont="1" applyFill="1" applyBorder="1" applyAlignment="1">
      <alignment horizontal="right" vertical="center"/>
    </xf>
    <xf numFmtId="165" fontId="59" fillId="16" borderId="60" xfId="6" applyNumberFormat="1" applyFont="1" applyFill="1" applyBorder="1" applyAlignment="1">
      <alignment horizontal="right" vertical="center"/>
    </xf>
    <xf numFmtId="165" fontId="59" fillId="16" borderId="61" xfId="6" applyNumberFormat="1" applyFont="1" applyFill="1" applyBorder="1" applyAlignment="1">
      <alignment horizontal="right" vertical="center"/>
    </xf>
    <xf numFmtId="0" fontId="6" fillId="0" borderId="0" xfId="6" applyFont="1" applyBorder="1" applyAlignment="1">
      <alignment vertical="center"/>
    </xf>
    <xf numFmtId="0" fontId="51" fillId="28" borderId="54" xfId="6" applyFont="1" applyFill="1" applyBorder="1" applyAlignment="1">
      <alignment horizontal="center" vertical="center" wrapText="1"/>
    </xf>
    <xf numFmtId="0" fontId="51" fillId="28" borderId="55" xfId="6" applyFont="1" applyFill="1" applyBorder="1" applyAlignment="1">
      <alignment horizontal="center" vertical="center" wrapText="1"/>
    </xf>
    <xf numFmtId="0" fontId="51" fillId="28" borderId="57" xfId="6" applyFont="1" applyFill="1" applyBorder="1" applyAlignment="1">
      <alignment horizontal="center" vertical="center" wrapText="1"/>
    </xf>
    <xf numFmtId="0" fontId="51" fillId="28" borderId="57" xfId="6" applyFont="1" applyFill="1" applyBorder="1" applyAlignment="1">
      <alignment horizontal="center" vertical="center" wrapText="1"/>
    </xf>
    <xf numFmtId="0" fontId="51" fillId="28" borderId="58" xfId="6" applyFont="1" applyFill="1" applyBorder="1" applyAlignment="1">
      <alignment horizontal="center" vertical="center" wrapText="1"/>
    </xf>
    <xf numFmtId="164" fontId="4" fillId="28" borderId="60" xfId="6" applyNumberFormat="1" applyFont="1" applyFill="1" applyBorder="1" applyAlignment="1">
      <alignment horizontal="right" vertical="center"/>
    </xf>
    <xf numFmtId="0" fontId="39" fillId="0" borderId="0" xfId="6" applyFont="1"/>
    <xf numFmtId="0" fontId="4" fillId="16" borderId="53" xfId="6" applyFont="1" applyFill="1" applyBorder="1" applyAlignment="1">
      <alignment horizontal="center" vertical="center" wrapText="1"/>
    </xf>
    <xf numFmtId="0" fontId="4" fillId="16" borderId="62" xfId="6" applyFont="1" applyFill="1" applyBorder="1" applyAlignment="1">
      <alignment horizontal="center" vertical="center" wrapText="1"/>
    </xf>
    <xf numFmtId="0" fontId="4" fillId="16" borderId="63" xfId="6" applyFont="1" applyFill="1" applyBorder="1" applyAlignment="1">
      <alignment horizontal="center" vertical="center" wrapText="1"/>
    </xf>
    <xf numFmtId="0" fontId="4" fillId="16" borderId="64" xfId="6" applyFont="1" applyFill="1" applyBorder="1" applyAlignment="1">
      <alignment horizontal="center" vertical="center" wrapText="1"/>
    </xf>
    <xf numFmtId="0" fontId="4" fillId="16" borderId="56" xfId="6" applyFont="1" applyFill="1" applyBorder="1" applyAlignment="1">
      <alignment horizontal="center" vertical="center" wrapText="1"/>
    </xf>
    <xf numFmtId="0" fontId="4" fillId="16" borderId="57" xfId="6" applyFont="1" applyFill="1" applyBorder="1" applyAlignment="1">
      <alignment horizontal="center" vertical="center" wrapText="1"/>
    </xf>
    <xf numFmtId="0" fontId="6" fillId="0" borderId="56" xfId="6" applyFont="1" applyFill="1" applyBorder="1" applyAlignment="1">
      <alignment horizontal="left" vertical="center" wrapText="1"/>
    </xf>
    <xf numFmtId="3" fontId="6" fillId="0" borderId="57" xfId="6" applyNumberFormat="1" applyFont="1" applyFill="1" applyBorder="1" applyAlignment="1">
      <alignment horizontal="right" vertical="center"/>
    </xf>
    <xf numFmtId="3" fontId="6" fillId="22" borderId="57" xfId="6" applyNumberFormat="1" applyFont="1" applyFill="1" applyBorder="1" applyAlignment="1">
      <alignment horizontal="right" vertical="center"/>
    </xf>
    <xf numFmtId="3" fontId="6" fillId="28" borderId="57" xfId="6" applyNumberFormat="1" applyFont="1" applyFill="1" applyBorder="1" applyAlignment="1">
      <alignment horizontal="right" vertical="center"/>
    </xf>
    <xf numFmtId="165" fontId="6" fillId="0" borderId="57" xfId="6" applyNumberFormat="1" applyFont="1" applyFill="1" applyBorder="1" applyAlignment="1">
      <alignment horizontal="right" vertical="center"/>
    </xf>
    <xf numFmtId="165" fontId="6" fillId="0" borderId="58" xfId="6" applyNumberFormat="1" applyFont="1" applyFill="1" applyBorder="1" applyAlignment="1">
      <alignment horizontal="right" vertical="center"/>
    </xf>
    <xf numFmtId="3" fontId="5" fillId="0" borderId="0" xfId="9" applyNumberFormat="1" applyFill="1" applyAlignment="1">
      <alignment horizontal="right"/>
    </xf>
    <xf numFmtId="3" fontId="1" fillId="0" borderId="0" xfId="6" applyNumberFormat="1" applyFill="1"/>
    <xf numFmtId="0" fontId="4" fillId="16" borderId="59" xfId="6" applyFont="1" applyFill="1" applyBorder="1" applyAlignment="1">
      <alignment horizontal="left" vertical="center" wrapText="1"/>
    </xf>
    <xf numFmtId="3" fontId="4" fillId="16" borderId="60" xfId="6" applyNumberFormat="1" applyFont="1" applyFill="1" applyBorder="1" applyAlignment="1">
      <alignment horizontal="right" vertical="center"/>
    </xf>
    <xf numFmtId="165" fontId="4" fillId="16" borderId="60" xfId="6" applyNumberFormat="1" applyFont="1" applyFill="1" applyBorder="1" applyAlignment="1">
      <alignment horizontal="right" vertical="center"/>
    </xf>
    <xf numFmtId="165" fontId="4" fillId="16" borderId="61" xfId="6" applyNumberFormat="1" applyFont="1" applyFill="1" applyBorder="1" applyAlignment="1">
      <alignment horizontal="right" vertical="center"/>
    </xf>
    <xf numFmtId="0" fontId="6" fillId="0" borderId="0" xfId="6" applyFont="1" applyBorder="1" applyAlignment="1">
      <alignment vertical="center" wrapText="1"/>
    </xf>
    <xf numFmtId="0" fontId="4" fillId="28" borderId="62" xfId="6" applyFont="1" applyFill="1" applyBorder="1" applyAlignment="1">
      <alignment horizontal="center" vertical="center" wrapText="1"/>
    </xf>
    <xf numFmtId="0" fontId="4" fillId="28" borderId="63" xfId="6" applyFont="1" applyFill="1" applyBorder="1" applyAlignment="1">
      <alignment horizontal="center" vertical="center" wrapText="1"/>
    </xf>
    <xf numFmtId="0" fontId="4" fillId="28" borderId="64" xfId="6" applyFont="1" applyFill="1" applyBorder="1" applyAlignment="1">
      <alignment horizontal="center" vertical="center" wrapText="1"/>
    </xf>
    <xf numFmtId="0" fontId="4" fillId="28" borderId="54" xfId="6" applyFont="1" applyFill="1" applyBorder="1" applyAlignment="1">
      <alignment horizontal="center" vertical="center" wrapText="1"/>
    </xf>
    <xf numFmtId="0" fontId="4" fillId="28" borderId="55" xfId="6" applyFont="1" applyFill="1" applyBorder="1" applyAlignment="1">
      <alignment horizontal="center" vertical="center" wrapText="1"/>
    </xf>
    <xf numFmtId="0" fontId="4" fillId="28" borderId="57" xfId="6" applyFont="1" applyFill="1" applyBorder="1" applyAlignment="1">
      <alignment horizontal="center" vertical="center" wrapText="1"/>
    </xf>
    <xf numFmtId="0" fontId="4" fillId="28" borderId="57" xfId="6" applyFont="1" applyFill="1" applyBorder="1" applyAlignment="1">
      <alignment horizontal="center" vertical="center" wrapText="1"/>
    </xf>
    <xf numFmtId="0" fontId="4" fillId="28" borderId="58" xfId="6" applyFont="1" applyFill="1" applyBorder="1" applyAlignment="1">
      <alignment horizontal="center" vertical="center" wrapText="1"/>
    </xf>
    <xf numFmtId="3" fontId="4" fillId="28" borderId="60" xfId="6" applyNumberFormat="1" applyFont="1" applyFill="1" applyBorder="1" applyAlignment="1">
      <alignment horizontal="right" vertical="center"/>
    </xf>
    <xf numFmtId="0" fontId="29" fillId="0" borderId="0" xfId="9" applyFont="1" applyFill="1" applyBorder="1" applyAlignment="1">
      <alignment horizontal="center"/>
    </xf>
    <xf numFmtId="3" fontId="29" fillId="0" borderId="0" xfId="9" applyNumberFormat="1" applyFont="1" applyFill="1" applyBorder="1"/>
    <xf numFmtId="0" fontId="27" fillId="0" borderId="0" xfId="6" applyFont="1"/>
    <xf numFmtId="0" fontId="6" fillId="0" borderId="56" xfId="6" applyFont="1" applyFill="1" applyBorder="1" applyAlignment="1">
      <alignment vertical="center" wrapText="1"/>
    </xf>
    <xf numFmtId="164" fontId="6" fillId="0" borderId="57" xfId="6" applyNumberFormat="1" applyFont="1" applyFill="1" applyBorder="1" applyAlignment="1">
      <alignment horizontal="right" vertical="center"/>
    </xf>
    <xf numFmtId="164" fontId="6" fillId="22" borderId="57" xfId="6" applyNumberFormat="1" applyFont="1" applyFill="1" applyBorder="1" applyAlignment="1">
      <alignment horizontal="right" vertical="center"/>
    </xf>
    <xf numFmtId="164" fontId="6" fillId="0" borderId="57" xfId="6" applyNumberFormat="1" applyFont="1" applyFill="1" applyBorder="1" applyAlignment="1">
      <alignment vertical="center"/>
    </xf>
    <xf numFmtId="164" fontId="6" fillId="28" borderId="57" xfId="6" applyNumberFormat="1" applyFont="1" applyFill="1" applyBorder="1" applyAlignment="1">
      <alignment horizontal="right" vertical="center"/>
    </xf>
    <xf numFmtId="164" fontId="1" fillId="0" borderId="0" xfId="6" applyNumberFormat="1"/>
    <xf numFmtId="0" fontId="4" fillId="16" borderId="59" xfId="6" applyFont="1" applyFill="1" applyBorder="1" applyAlignment="1">
      <alignment vertical="center" wrapText="1"/>
    </xf>
    <xf numFmtId="164" fontId="4" fillId="16" borderId="60" xfId="6" applyNumberFormat="1" applyFont="1" applyFill="1" applyBorder="1" applyAlignment="1">
      <alignment horizontal="right" vertical="center"/>
    </xf>
    <xf numFmtId="0" fontId="16" fillId="0" borderId="0" xfId="6" applyFont="1" applyBorder="1" applyAlignment="1">
      <alignment horizontal="left" vertical="center"/>
    </xf>
    <xf numFmtId="164" fontId="4" fillId="28" borderId="60" xfId="6" applyNumberFormat="1" applyFont="1" applyFill="1" applyBorder="1" applyAlignment="1">
      <alignment vertical="center"/>
    </xf>
    <xf numFmtId="0" fontId="3" fillId="0" borderId="0" xfId="1" applyFont="1"/>
    <xf numFmtId="0" fontId="77" fillId="0" borderId="0" xfId="1" applyFont="1" applyAlignment="1">
      <alignment horizontal="left" vertical="center" indent="2"/>
    </xf>
    <xf numFmtId="0" fontId="62" fillId="0" borderId="0" xfId="1" applyFont="1" applyAlignment="1">
      <alignment horizontal="left" vertical="center"/>
    </xf>
    <xf numFmtId="0" fontId="63" fillId="0" borderId="0" xfId="1" applyFont="1" applyAlignment="1">
      <alignment vertical="center"/>
    </xf>
    <xf numFmtId="0" fontId="56" fillId="0" borderId="0" xfId="1" applyFont="1" applyFill="1"/>
    <xf numFmtId="0" fontId="62" fillId="16" borderId="1" xfId="9" applyFont="1" applyFill="1" applyBorder="1" applyAlignment="1">
      <alignment horizontal="center" vertical="center"/>
    </xf>
    <xf numFmtId="0" fontId="62" fillId="16" borderId="1" xfId="9" applyFont="1" applyFill="1" applyBorder="1" applyAlignment="1">
      <alignment horizontal="center" vertical="center" wrapText="1"/>
    </xf>
    <xf numFmtId="0" fontId="78" fillId="0" borderId="0" xfId="1" applyFont="1" applyFill="1"/>
    <xf numFmtId="0" fontId="62" fillId="15" borderId="1" xfId="9" applyFont="1" applyFill="1" applyBorder="1" applyAlignment="1">
      <alignment horizontal="center" vertical="center" wrapText="1"/>
    </xf>
    <xf numFmtId="0" fontId="63" fillId="0" borderId="1" xfId="9" applyFont="1" applyBorder="1" applyAlignment="1">
      <alignment horizontal="center" vertical="center" wrapText="1"/>
    </xf>
    <xf numFmtId="0" fontId="63" fillId="0" borderId="1" xfId="9" applyFont="1" applyBorder="1" applyAlignment="1">
      <alignment horizontal="left" vertical="center" wrapText="1"/>
    </xf>
    <xf numFmtId="3" fontId="63" fillId="0" borderId="1" xfId="9" applyNumberFormat="1" applyFont="1" applyBorder="1" applyAlignment="1">
      <alignment vertical="center"/>
    </xf>
    <xf numFmtId="165" fontId="63" fillId="0" borderId="1" xfId="1" applyNumberFormat="1" applyFont="1" applyBorder="1" applyAlignment="1">
      <alignment vertical="center"/>
    </xf>
    <xf numFmtId="165" fontId="63" fillId="0" borderId="1" xfId="1" applyNumberFormat="1" applyFont="1" applyBorder="1" applyAlignment="1">
      <alignment horizontal="right" vertical="center"/>
    </xf>
    <xf numFmtId="3" fontId="63" fillId="0" borderId="0" xfId="9" applyNumberFormat="1" applyFont="1" applyFill="1" applyAlignment="1">
      <alignment horizontal="right" vertical="center"/>
    </xf>
    <xf numFmtId="0" fontId="63" fillId="0" borderId="0" xfId="1" applyFont="1" applyFill="1" applyAlignment="1">
      <alignment vertical="center"/>
    </xf>
    <xf numFmtId="3" fontId="63" fillId="0" borderId="0" xfId="1" applyNumberFormat="1" applyFont="1" applyFill="1" applyAlignment="1">
      <alignment vertical="center"/>
    </xf>
    <xf numFmtId="0" fontId="3" fillId="0" borderId="0" xfId="1" applyFont="1" applyFill="1"/>
    <xf numFmtId="0" fontId="62" fillId="22" borderId="1" xfId="9" applyFont="1" applyFill="1" applyBorder="1" applyAlignment="1">
      <alignment vertical="center" wrapText="1"/>
    </xf>
    <xf numFmtId="3" fontId="62" fillId="22" borderId="1" xfId="9" applyNumberFormat="1" applyFont="1" applyFill="1" applyBorder="1" applyAlignment="1">
      <alignment vertical="center"/>
    </xf>
    <xf numFmtId="165" fontId="62" fillId="22" borderId="1" xfId="1" applyNumberFormat="1" applyFont="1" applyFill="1" applyBorder="1" applyAlignment="1">
      <alignment vertical="center"/>
    </xf>
    <xf numFmtId="165" fontId="62" fillId="22" borderId="1" xfId="1" applyNumberFormat="1" applyFont="1" applyFill="1" applyBorder="1" applyAlignment="1">
      <alignment horizontal="right" vertical="center"/>
    </xf>
    <xf numFmtId="3" fontId="62" fillId="0" borderId="0" xfId="9" applyNumberFormat="1" applyFont="1" applyFill="1" applyAlignment="1">
      <alignment horizontal="right" vertical="center"/>
    </xf>
    <xf numFmtId="165" fontId="63" fillId="0" borderId="1" xfId="1" applyNumberFormat="1" applyFont="1" applyFill="1" applyBorder="1" applyAlignment="1">
      <alignment horizontal="right" vertical="center" wrapText="1"/>
    </xf>
    <xf numFmtId="165" fontId="63" fillId="0" borderId="1" xfId="1" applyNumberFormat="1" applyFont="1" applyFill="1" applyBorder="1" applyAlignment="1">
      <alignment vertical="center"/>
    </xf>
    <xf numFmtId="165" fontId="63" fillId="0" borderId="1" xfId="1" applyNumberFormat="1" applyFont="1" applyFill="1" applyBorder="1" applyAlignment="1">
      <alignment horizontal="right" vertical="center"/>
    </xf>
    <xf numFmtId="3" fontId="63" fillId="0" borderId="1" xfId="9" applyNumberFormat="1" applyFont="1" applyBorder="1" applyAlignment="1">
      <alignment horizontal="right" vertical="center"/>
    </xf>
    <xf numFmtId="0" fontId="62" fillId="16" borderId="1" xfId="9" applyFont="1" applyFill="1" applyBorder="1" applyAlignment="1">
      <alignment horizontal="left" vertical="center" wrapText="1"/>
    </xf>
    <xf numFmtId="3" fontId="62" fillId="16" borderId="1" xfId="9" applyNumberFormat="1" applyFont="1" applyFill="1" applyBorder="1" applyAlignment="1">
      <alignment vertical="center"/>
    </xf>
    <xf numFmtId="165" fontId="62" fillId="16" borderId="1" xfId="1" applyNumberFormat="1" applyFont="1" applyFill="1" applyBorder="1" applyAlignment="1">
      <alignment vertical="center"/>
    </xf>
    <xf numFmtId="165" fontId="62" fillId="16" borderId="1" xfId="1" applyNumberFormat="1" applyFont="1" applyFill="1" applyBorder="1" applyAlignment="1">
      <alignment horizontal="right" vertical="center"/>
    </xf>
    <xf numFmtId="0" fontId="9" fillId="0" borderId="0" xfId="1" applyFont="1" applyBorder="1" applyAlignment="1">
      <alignment horizontal="left" vertical="center" wrapText="1"/>
    </xf>
    <xf numFmtId="0" fontId="62" fillId="16" borderId="1" xfId="9" applyFont="1" applyFill="1" applyBorder="1" applyAlignment="1">
      <alignment horizontal="center" vertical="center" wrapText="1"/>
    </xf>
    <xf numFmtId="0" fontId="62" fillId="27" borderId="1" xfId="9" applyFont="1" applyFill="1" applyBorder="1" applyAlignment="1">
      <alignment horizontal="center" vertical="center" wrapText="1"/>
    </xf>
    <xf numFmtId="0" fontId="63" fillId="0" borderId="1" xfId="9" applyFont="1" applyBorder="1" applyAlignment="1">
      <alignment horizontal="center" vertical="center" wrapText="1"/>
    </xf>
    <xf numFmtId="0" fontId="63" fillId="0" borderId="1" xfId="9" applyFont="1" applyBorder="1" applyAlignment="1">
      <alignment vertical="center" wrapText="1"/>
    </xf>
    <xf numFmtId="164" fontId="63" fillId="0" borderId="1" xfId="9" applyNumberFormat="1" applyFont="1" applyBorder="1" applyAlignment="1">
      <alignment vertical="center"/>
    </xf>
    <xf numFmtId="165" fontId="63" fillId="0" borderId="1" xfId="9" applyNumberFormat="1" applyFont="1" applyBorder="1" applyAlignment="1">
      <alignment vertical="center"/>
    </xf>
    <xf numFmtId="165" fontId="63" fillId="0" borderId="1" xfId="9" applyNumberFormat="1" applyFont="1" applyBorder="1" applyAlignment="1">
      <alignment horizontal="right" vertical="center"/>
    </xf>
    <xf numFmtId="0" fontId="63" fillId="0" borderId="1" xfId="9" applyFont="1" applyBorder="1" applyAlignment="1">
      <alignment horizontal="left" vertical="center"/>
    </xf>
    <xf numFmtId="0" fontId="62" fillId="22" borderId="1" xfId="9" applyFont="1" applyFill="1" applyBorder="1" applyAlignment="1">
      <alignment horizontal="left" vertical="center" wrapText="1"/>
    </xf>
    <xf numFmtId="164" fontId="62" fillId="22" borderId="1" xfId="9" applyNumberFormat="1" applyFont="1" applyFill="1" applyBorder="1" applyAlignment="1">
      <alignment vertical="center"/>
    </xf>
    <xf numFmtId="165" fontId="62" fillId="22" borderId="1" xfId="9" applyNumberFormat="1" applyFont="1" applyFill="1" applyBorder="1" applyAlignment="1">
      <alignment vertical="center"/>
    </xf>
    <xf numFmtId="165" fontId="62" fillId="22" borderId="1" xfId="9" applyNumberFormat="1" applyFont="1" applyFill="1" applyBorder="1" applyAlignment="1">
      <alignment horizontal="right" vertical="center"/>
    </xf>
    <xf numFmtId="0" fontId="62" fillId="16" borderId="1" xfId="9" applyFont="1" applyFill="1" applyBorder="1" applyAlignment="1">
      <alignment vertical="center" wrapText="1"/>
    </xf>
    <xf numFmtId="164" fontId="62" fillId="16" borderId="1" xfId="9" applyNumberFormat="1" applyFont="1" applyFill="1" applyBorder="1" applyAlignment="1">
      <alignment vertical="center"/>
    </xf>
    <xf numFmtId="0" fontId="62" fillId="27" borderId="1" xfId="9" applyFont="1" applyFill="1" applyBorder="1" applyAlignment="1">
      <alignment horizontal="center" vertical="center" wrapText="1"/>
    </xf>
    <xf numFmtId="0" fontId="63" fillId="0" borderId="1" xfId="18" applyFont="1" applyBorder="1" applyAlignment="1">
      <alignment horizontal="left" vertical="center" wrapText="1"/>
    </xf>
    <xf numFmtId="164" fontId="63" fillId="0" borderId="1" xfId="18" applyNumberFormat="1" applyFont="1" applyFill="1" applyBorder="1" applyAlignment="1">
      <alignment horizontal="right" vertical="center"/>
    </xf>
    <xf numFmtId="165" fontId="63" fillId="0" borderId="1" xfId="18" applyNumberFormat="1" applyFont="1" applyFill="1" applyBorder="1" applyAlignment="1">
      <alignment horizontal="right" vertical="center"/>
    </xf>
    <xf numFmtId="0" fontId="62" fillId="16" borderId="1" xfId="18" applyFont="1" applyFill="1" applyBorder="1" applyAlignment="1">
      <alignment vertical="center"/>
    </xf>
    <xf numFmtId="164" fontId="62" fillId="16" borderId="1" xfId="18" applyNumberFormat="1" applyFont="1" applyFill="1" applyBorder="1" applyAlignment="1">
      <alignment horizontal="right" vertical="center"/>
    </xf>
    <xf numFmtId="165" fontId="62" fillId="16" borderId="1" xfId="18" applyNumberFormat="1" applyFont="1" applyFill="1" applyBorder="1" applyAlignment="1">
      <alignment horizontal="right" vertical="center"/>
    </xf>
    <xf numFmtId="0" fontId="62" fillId="29" borderId="1" xfId="9" applyFont="1" applyFill="1" applyBorder="1" applyAlignment="1">
      <alignment horizontal="center" vertical="center"/>
    </xf>
    <xf numFmtId="0" fontId="62" fillId="29" borderId="1" xfId="1" applyFont="1" applyFill="1" applyBorder="1" applyAlignment="1">
      <alignment horizontal="center" vertical="center"/>
    </xf>
    <xf numFmtId="0" fontId="62" fillId="27" borderId="1" xfId="9" applyFont="1" applyFill="1" applyBorder="1" applyAlignment="1">
      <alignment horizontal="center" vertical="center"/>
    </xf>
    <xf numFmtId="0" fontId="62" fillId="29" borderId="1" xfId="9" applyFont="1" applyFill="1" applyBorder="1" applyAlignment="1">
      <alignment horizontal="center" vertical="center" wrapText="1"/>
    </xf>
    <xf numFmtId="0" fontId="62" fillId="29" borderId="1" xfId="9" applyFont="1" applyFill="1" applyBorder="1" applyAlignment="1">
      <alignment horizontal="center" vertical="center"/>
    </xf>
    <xf numFmtId="0" fontId="62" fillId="27" borderId="1" xfId="9" applyFont="1" applyFill="1" applyBorder="1" applyAlignment="1">
      <alignment horizontal="center" vertical="center"/>
    </xf>
    <xf numFmtId="0" fontId="63" fillId="20" borderId="1" xfId="9" applyFont="1" applyFill="1" applyBorder="1" applyAlignment="1">
      <alignment horizontal="center" vertical="center"/>
    </xf>
    <xf numFmtId="0" fontId="63" fillId="20" borderId="1" xfId="9" applyFont="1" applyFill="1" applyBorder="1" applyAlignment="1">
      <alignment horizontal="left" vertical="center"/>
    </xf>
    <xf numFmtId="0" fontId="63" fillId="20" borderId="1" xfId="9" applyFont="1" applyFill="1" applyBorder="1" applyAlignment="1">
      <alignment horizontal="left" vertical="center" wrapText="1"/>
    </xf>
    <xf numFmtId="168" fontId="63" fillId="20" borderId="1" xfId="19" applyNumberFormat="1" applyFont="1" applyFill="1" applyBorder="1" applyAlignment="1">
      <alignment horizontal="right" vertical="center"/>
    </xf>
    <xf numFmtId="0" fontId="62" fillId="22" borderId="1" xfId="9" applyFont="1" applyFill="1" applyBorder="1" applyAlignment="1">
      <alignment horizontal="left" vertical="center"/>
    </xf>
    <xf numFmtId="168" fontId="62" fillId="22" borderId="1" xfId="19" applyNumberFormat="1" applyFont="1" applyFill="1" applyBorder="1" applyAlignment="1">
      <alignment horizontal="right" vertical="center"/>
    </xf>
    <xf numFmtId="0" fontId="62" fillId="29" borderId="1" xfId="9" applyFont="1" applyFill="1" applyBorder="1" applyAlignment="1">
      <alignment horizontal="left" vertical="center"/>
    </xf>
    <xf numFmtId="168" fontId="62" fillId="29" borderId="1" xfId="19" applyNumberFormat="1" applyFont="1" applyFill="1" applyBorder="1" applyAlignment="1">
      <alignment horizontal="right" vertical="center"/>
    </xf>
    <xf numFmtId="0" fontId="9" fillId="0" borderId="0" xfId="9" applyFont="1" applyFill="1" applyBorder="1" applyAlignment="1">
      <alignment horizontal="left" vertical="center" wrapText="1"/>
    </xf>
    <xf numFmtId="0" fontId="63" fillId="0" borderId="0" xfId="9" applyFont="1" applyFill="1" applyBorder="1" applyAlignment="1">
      <alignment vertical="center"/>
    </xf>
    <xf numFmtId="0" fontId="63" fillId="0" borderId="0" xfId="9" applyFont="1" applyFill="1" applyAlignment="1">
      <alignment vertical="center"/>
    </xf>
    <xf numFmtId="0" fontId="62" fillId="29" borderId="1" xfId="9" applyFont="1" applyFill="1" applyBorder="1" applyAlignment="1">
      <alignment horizontal="center" vertical="center" wrapText="1"/>
    </xf>
    <xf numFmtId="0" fontId="63" fillId="20" borderId="1" xfId="9" applyFont="1" applyFill="1" applyBorder="1" applyAlignment="1">
      <alignment vertical="center"/>
    </xf>
    <xf numFmtId="3" fontId="63" fillId="20" borderId="1" xfId="9" applyNumberFormat="1" applyFont="1" applyFill="1" applyBorder="1" applyAlignment="1">
      <alignment horizontal="right" vertical="center"/>
    </xf>
    <xf numFmtId="3" fontId="63" fillId="27" borderId="1" xfId="19" applyNumberFormat="1" applyFont="1" applyFill="1" applyBorder="1" applyAlignment="1">
      <alignment horizontal="right" vertical="center"/>
    </xf>
    <xf numFmtId="3" fontId="63" fillId="27" borderId="1" xfId="9" applyNumberFormat="1" applyFont="1" applyFill="1" applyBorder="1" applyAlignment="1">
      <alignment horizontal="right" vertical="center"/>
    </xf>
    <xf numFmtId="165" fontId="63" fillId="20" borderId="1" xfId="20" applyNumberFormat="1" applyFont="1" applyFill="1" applyBorder="1" applyAlignment="1">
      <alignment horizontal="right" vertical="center"/>
    </xf>
    <xf numFmtId="164" fontId="63" fillId="20" borderId="1" xfId="9" applyNumberFormat="1" applyFont="1" applyFill="1" applyBorder="1" applyAlignment="1">
      <alignment horizontal="right" vertical="center"/>
    </xf>
    <xf numFmtId="164" fontId="63" fillId="27" borderId="1" xfId="9" applyNumberFormat="1" applyFont="1" applyFill="1" applyBorder="1" applyAlignment="1">
      <alignment horizontal="right" vertical="center"/>
    </xf>
    <xf numFmtId="0" fontId="9" fillId="0" borderId="65" xfId="9" applyFont="1" applyFill="1" applyBorder="1" applyAlignment="1">
      <alignment horizontal="left" vertical="center"/>
    </xf>
    <xf numFmtId="0" fontId="57" fillId="0" borderId="0" xfId="1" applyFont="1" applyAlignment="1">
      <alignment horizontal="left" vertical="center" indent="2"/>
    </xf>
    <xf numFmtId="0" fontId="50" fillId="0" borderId="0" xfId="1" applyFont="1"/>
    <xf numFmtId="0" fontId="63" fillId="0" borderId="0" xfId="1" applyFont="1" applyBorder="1" applyAlignment="1">
      <alignment horizontal="left" vertical="center" wrapText="1"/>
    </xf>
    <xf numFmtId="0" fontId="63" fillId="0" borderId="0" xfId="1" applyFont="1" applyBorder="1" applyAlignment="1">
      <alignment horizontal="left" vertical="center" wrapText="1"/>
    </xf>
    <xf numFmtId="0" fontId="63" fillId="0" borderId="0" xfId="9" applyFont="1" applyAlignment="1">
      <alignment horizontal="left" vertical="center"/>
    </xf>
    <xf numFmtId="0" fontId="63" fillId="0" borderId="0" xfId="9" applyFont="1" applyAlignment="1">
      <alignment horizontal="left" vertical="center"/>
    </xf>
    <xf numFmtId="164" fontId="63" fillId="0" borderId="1" xfId="18" applyNumberFormat="1" applyFont="1" applyFill="1" applyBorder="1" applyAlignment="1">
      <alignment vertical="center"/>
    </xf>
    <xf numFmtId="165" fontId="63" fillId="0" borderId="1" xfId="18" applyNumberFormat="1" applyFont="1" applyFill="1" applyBorder="1" applyAlignment="1">
      <alignment vertical="center"/>
    </xf>
    <xf numFmtId="164" fontId="62" fillId="16" borderId="1" xfId="18" applyNumberFormat="1" applyFont="1" applyFill="1" applyBorder="1" applyAlignment="1">
      <alignment vertical="center"/>
    </xf>
    <xf numFmtId="165" fontId="62" fillId="16" borderId="1" xfId="18" applyNumberFormat="1" applyFont="1" applyFill="1" applyBorder="1" applyAlignment="1">
      <alignment vertical="center"/>
    </xf>
    <xf numFmtId="0" fontId="62" fillId="16" borderId="1" xfId="1" applyFont="1" applyFill="1" applyBorder="1" applyAlignment="1">
      <alignment horizontal="center" vertical="center"/>
    </xf>
    <xf numFmtId="0" fontId="62" fillId="16" borderId="1" xfId="9" applyFont="1" applyFill="1" applyBorder="1" applyAlignment="1">
      <alignment vertical="center"/>
    </xf>
    <xf numFmtId="0" fontId="62" fillId="16" borderId="1" xfId="9" applyFont="1" applyFill="1" applyBorder="1" applyAlignment="1">
      <alignment horizontal="center" vertical="center"/>
    </xf>
    <xf numFmtId="0" fontId="63" fillId="20" borderId="1" xfId="9" applyFont="1" applyFill="1" applyBorder="1" applyAlignment="1">
      <alignment horizontal="left" vertical="center"/>
    </xf>
    <xf numFmtId="0" fontId="63" fillId="20" borderId="1" xfId="9" applyFont="1" applyFill="1" applyBorder="1" applyAlignment="1">
      <alignment vertical="center" wrapText="1"/>
    </xf>
    <xf numFmtId="168" fontId="63" fillId="20" borderId="1" xfId="19" applyNumberFormat="1" applyFont="1" applyFill="1" applyBorder="1" applyAlignment="1">
      <alignment vertical="center"/>
    </xf>
    <xf numFmtId="0" fontId="62" fillId="16" borderId="1" xfId="9" applyFont="1" applyFill="1" applyBorder="1" applyAlignment="1">
      <alignment horizontal="left" vertical="center"/>
    </xf>
    <xf numFmtId="168" fontId="62" fillId="16" borderId="1" xfId="19" applyNumberFormat="1" applyFont="1" applyFill="1" applyBorder="1" applyAlignment="1">
      <alignment horizontal="right" vertical="center"/>
    </xf>
    <xf numFmtId="0" fontId="9" fillId="0" borderId="66" xfId="9" applyFont="1" applyFill="1" applyBorder="1" applyAlignment="1">
      <alignment vertical="center" wrapText="1"/>
    </xf>
    <xf numFmtId="0" fontId="9" fillId="0" borderId="67" xfId="9" applyFont="1" applyFill="1" applyBorder="1" applyAlignment="1">
      <alignment vertical="center" wrapText="1"/>
    </xf>
    <xf numFmtId="0" fontId="9" fillId="0" borderId="67" xfId="9" applyFont="1" applyFill="1" applyBorder="1" applyAlignment="1">
      <alignment vertical="center"/>
    </xf>
    <xf numFmtId="0" fontId="9" fillId="0" borderId="68" xfId="9" applyFont="1" applyFill="1" applyBorder="1" applyAlignment="1">
      <alignment vertical="center"/>
    </xf>
    <xf numFmtId="3" fontId="63" fillId="20" borderId="1" xfId="19" applyNumberFormat="1" applyFont="1" applyFill="1" applyBorder="1" applyAlignment="1">
      <alignment horizontal="right" vertical="center"/>
    </xf>
    <xf numFmtId="165" fontId="63" fillId="20" borderId="1" xfId="9" applyNumberFormat="1" applyFont="1" applyFill="1" applyBorder="1" applyAlignment="1">
      <alignment horizontal="right" vertical="center"/>
    </xf>
    <xf numFmtId="0" fontId="9" fillId="0" borderId="0" xfId="9" applyFont="1" applyFill="1" applyBorder="1" applyAlignment="1">
      <alignment horizontal="left" vertical="center"/>
    </xf>
    <xf numFmtId="0" fontId="77" fillId="0" borderId="0" xfId="1" applyFont="1" applyAlignment="1">
      <alignment horizontal="left" vertical="center"/>
    </xf>
    <xf numFmtId="0" fontId="81" fillId="0" borderId="0" xfId="1" applyFont="1" applyAlignment="1">
      <alignment vertical="center"/>
    </xf>
    <xf numFmtId="0" fontId="25" fillId="0" borderId="0" xfId="1" applyFont="1" applyBorder="1" applyAlignment="1">
      <alignment horizontal="left" vertical="center" wrapText="1"/>
    </xf>
    <xf numFmtId="0" fontId="25" fillId="0" borderId="0" xfId="1" applyFont="1" applyBorder="1" applyAlignment="1">
      <alignment horizontal="left" vertical="center" wrapText="1"/>
    </xf>
    <xf numFmtId="164" fontId="63" fillId="0" borderId="1" xfId="9" applyNumberFormat="1" applyFont="1" applyBorder="1" applyAlignment="1">
      <alignment horizontal="right" vertical="center"/>
    </xf>
    <xf numFmtId="164" fontId="62" fillId="22" borderId="1" xfId="9" applyNumberFormat="1" applyFont="1" applyFill="1" applyBorder="1" applyAlignment="1">
      <alignment horizontal="right" vertical="center"/>
    </xf>
    <xf numFmtId="164" fontId="62" fillId="16" borderId="1" xfId="9" applyNumberFormat="1" applyFont="1" applyFill="1" applyBorder="1" applyAlignment="1">
      <alignment horizontal="right" vertical="center"/>
    </xf>
    <xf numFmtId="0" fontId="25" fillId="0" borderId="0" xfId="9" applyFont="1" applyAlignment="1">
      <alignment horizontal="left" vertical="center"/>
    </xf>
    <xf numFmtId="0" fontId="9" fillId="0" borderId="0" xfId="9" applyFont="1" applyAlignment="1">
      <alignment horizontal="left" vertical="center"/>
    </xf>
    <xf numFmtId="0" fontId="25" fillId="0" borderId="0" xfId="9" applyFont="1" applyAlignment="1">
      <alignment horizontal="left" vertical="center"/>
    </xf>
    <xf numFmtId="0" fontId="81" fillId="0" borderId="0" xfId="9" applyFont="1" applyAlignment="1">
      <alignment horizontal="left" vertical="center"/>
    </xf>
    <xf numFmtId="0" fontId="2" fillId="0" borderId="0" xfId="1" applyFont="1" applyAlignment="1">
      <alignment horizontal="left" vertical="center" indent="2"/>
    </xf>
    <xf numFmtId="0" fontId="9" fillId="0" borderId="0" xfId="9" applyFont="1" applyFill="1" applyAlignment="1">
      <alignment horizontal="left" vertical="center"/>
    </xf>
    <xf numFmtId="168" fontId="62" fillId="22" borderId="1" xfId="19" applyNumberFormat="1" applyFont="1" applyFill="1" applyBorder="1" applyAlignment="1">
      <alignment vertical="center"/>
    </xf>
    <xf numFmtId="168" fontId="62" fillId="16" borderId="1" xfId="19" applyNumberFormat="1" applyFont="1" applyFill="1" applyBorder="1" applyAlignment="1">
      <alignment vertical="center"/>
    </xf>
    <xf numFmtId="0" fontId="9" fillId="0" borderId="66" xfId="9" applyFont="1" applyFill="1" applyBorder="1" applyAlignment="1">
      <alignment horizontal="left" vertical="center" wrapText="1"/>
    </xf>
    <xf numFmtId="0" fontId="9" fillId="0" borderId="67" xfId="9" applyFont="1" applyFill="1" applyBorder="1" applyAlignment="1">
      <alignment horizontal="left" vertical="center" wrapText="1"/>
    </xf>
    <xf numFmtId="3" fontId="62" fillId="22" borderId="1" xfId="9" applyNumberFormat="1" applyFont="1" applyFill="1" applyBorder="1" applyAlignment="1">
      <alignment horizontal="right" vertical="center"/>
    </xf>
    <xf numFmtId="3" fontId="62" fillId="16" borderId="1" xfId="9" applyNumberFormat="1" applyFont="1" applyFill="1" applyBorder="1" applyAlignment="1">
      <alignment horizontal="right" vertical="center"/>
    </xf>
    <xf numFmtId="0" fontId="62" fillId="16" borderId="1" xfId="9" applyNumberFormat="1" applyFont="1" applyFill="1" applyBorder="1" applyAlignment="1">
      <alignment horizontal="center" vertical="center" wrapText="1"/>
    </xf>
    <xf numFmtId="0" fontId="9" fillId="0" borderId="69" xfId="9" applyFont="1" applyFill="1" applyBorder="1" applyAlignment="1">
      <alignment horizontal="left" vertical="center" wrapText="1"/>
    </xf>
    <xf numFmtId="165" fontId="62" fillId="16" borderId="1" xfId="1" applyNumberFormat="1" applyFont="1" applyFill="1" applyBorder="1" applyAlignment="1">
      <alignment horizontal="center" vertical="center" wrapText="1"/>
    </xf>
    <xf numFmtId="165" fontId="63" fillId="0" borderId="0" xfId="20" applyNumberFormat="1" applyFont="1" applyAlignment="1">
      <alignment vertical="center"/>
    </xf>
    <xf numFmtId="0" fontId="9" fillId="0" borderId="0" xfId="1" applyFont="1" applyBorder="1" applyAlignment="1">
      <alignment horizontal="left" vertical="center" wrapText="1"/>
    </xf>
    <xf numFmtId="0" fontId="9" fillId="0" borderId="0" xfId="1" applyFont="1" applyAlignment="1">
      <alignment vertical="center"/>
    </xf>
    <xf numFmtId="168" fontId="63" fillId="20" borderId="1" xfId="19" applyNumberFormat="1" applyFont="1" applyFill="1" applyBorder="1" applyAlignment="1" applyProtection="1">
      <alignment horizontal="right" vertical="center"/>
    </xf>
    <xf numFmtId="0" fontId="9" fillId="0" borderId="0" xfId="9" applyFont="1" applyFill="1" applyAlignment="1">
      <alignment horizontal="left" vertical="center"/>
    </xf>
    <xf numFmtId="0" fontId="83" fillId="0" borderId="0" xfId="1" applyFont="1" applyFill="1"/>
    <xf numFmtId="0" fontId="9" fillId="0" borderId="0" xfId="9" applyFont="1" applyAlignment="1">
      <alignment horizontal="left" vertical="center" wrapText="1"/>
    </xf>
    <xf numFmtId="0" fontId="62" fillId="22" borderId="6" xfId="9" applyFont="1" applyFill="1" applyBorder="1" applyAlignment="1">
      <alignment horizontal="left" vertical="center"/>
    </xf>
    <xf numFmtId="0" fontId="62" fillId="22" borderId="36" xfId="9" applyFont="1" applyFill="1" applyBorder="1" applyAlignment="1">
      <alignment horizontal="left" vertical="center"/>
    </xf>
    <xf numFmtId="0" fontId="63" fillId="0" borderId="67" xfId="9" applyFont="1" applyFill="1" applyBorder="1" applyAlignment="1">
      <alignment vertical="center"/>
    </xf>
    <xf numFmtId="0" fontId="63" fillId="0" borderId="68" xfId="9" applyFont="1" applyFill="1" applyBorder="1" applyAlignment="1">
      <alignment vertical="center"/>
    </xf>
    <xf numFmtId="3" fontId="63" fillId="0" borderId="0" xfId="1" applyNumberFormat="1" applyFont="1" applyAlignment="1">
      <alignment vertical="center"/>
    </xf>
    <xf numFmtId="3" fontId="63" fillId="20" borderId="1" xfId="19" applyNumberFormat="1" applyFont="1" applyFill="1" applyBorder="1" applyAlignment="1">
      <alignment vertical="center"/>
    </xf>
    <xf numFmtId="3" fontId="63" fillId="20" borderId="1" xfId="9" applyNumberFormat="1" applyFont="1" applyFill="1" applyBorder="1" applyAlignment="1">
      <alignment vertical="center"/>
    </xf>
    <xf numFmtId="0" fontId="9" fillId="0" borderId="0" xfId="9" applyFont="1" applyFill="1" applyAlignment="1">
      <alignment vertical="center"/>
    </xf>
    <xf numFmtId="0" fontId="14" fillId="0" borderId="0" xfId="1" applyFont="1" applyAlignment="1">
      <alignment horizontal="left" vertical="center" indent="2"/>
    </xf>
    <xf numFmtId="3" fontId="62" fillId="22" borderId="1" xfId="19" applyNumberFormat="1" applyFont="1" applyFill="1" applyBorder="1" applyAlignment="1">
      <alignment horizontal="right" vertical="center"/>
    </xf>
    <xf numFmtId="0" fontId="81" fillId="0" borderId="0" xfId="1" applyFont="1" applyFill="1" applyAlignment="1">
      <alignment vertical="center"/>
    </xf>
    <xf numFmtId="0" fontId="63" fillId="0" borderId="67" xfId="9" applyFont="1" applyFill="1" applyBorder="1" applyAlignment="1">
      <alignment vertical="center" wrapText="1"/>
    </xf>
    <xf numFmtId="0" fontId="63" fillId="0" borderId="1" xfId="9" quotePrefix="1" applyFont="1" applyBorder="1" applyAlignment="1">
      <alignment horizontal="left" vertical="center" wrapText="1"/>
    </xf>
    <xf numFmtId="0" fontId="62" fillId="16" borderId="6" xfId="9" applyFont="1" applyFill="1" applyBorder="1" applyAlignment="1">
      <alignment horizontal="left" vertical="center" wrapText="1"/>
    </xf>
    <xf numFmtId="0" fontId="62" fillId="16" borderId="35" xfId="9" applyFont="1" applyFill="1" applyBorder="1" applyAlignment="1">
      <alignment horizontal="left" vertical="center" wrapText="1"/>
    </xf>
    <xf numFmtId="0" fontId="62" fillId="16" borderId="36" xfId="9" applyFont="1" applyFill="1" applyBorder="1" applyAlignment="1">
      <alignment horizontal="left" vertical="center" wrapText="1"/>
    </xf>
    <xf numFmtId="0" fontId="63" fillId="0" borderId="66" xfId="9" applyFont="1" applyFill="1" applyBorder="1" applyAlignment="1">
      <alignment horizontal="left" vertical="center" wrapText="1"/>
    </xf>
    <xf numFmtId="0" fontId="63" fillId="0" borderId="67" xfId="9" applyFont="1" applyFill="1" applyBorder="1" applyAlignment="1">
      <alignment horizontal="left" vertical="center" wrapText="1"/>
    </xf>
    <xf numFmtId="0" fontId="84" fillId="0" borderId="0" xfId="1" applyFont="1" applyAlignment="1">
      <alignment vertical="center"/>
    </xf>
    <xf numFmtId="0" fontId="81" fillId="0" borderId="0" xfId="1" applyFont="1"/>
    <xf numFmtId="0" fontId="63" fillId="0" borderId="6" xfId="9" applyFont="1" applyBorder="1" applyAlignment="1">
      <alignment horizontal="left" vertical="center"/>
    </xf>
    <xf numFmtId="0" fontId="63" fillId="0" borderId="36" xfId="9" applyFont="1" applyBorder="1" applyAlignment="1">
      <alignment horizontal="left" vertical="center"/>
    </xf>
    <xf numFmtId="0" fontId="9" fillId="0" borderId="7" xfId="9" applyFont="1" applyFill="1" applyBorder="1" applyAlignment="1">
      <alignment horizontal="left" vertical="center" wrapText="1"/>
    </xf>
    <xf numFmtId="165" fontId="63" fillId="0" borderId="0" xfId="20" applyNumberFormat="1" applyFont="1" applyFill="1" applyAlignment="1">
      <alignment vertical="center"/>
    </xf>
    <xf numFmtId="0" fontId="81" fillId="0" borderId="0" xfId="1" applyFont="1" applyFill="1"/>
    <xf numFmtId="165" fontId="62" fillId="28" borderId="1" xfId="1" applyNumberFormat="1" applyFont="1" applyFill="1" applyBorder="1" applyAlignment="1">
      <alignment horizontal="center" vertical="center" wrapText="1"/>
    </xf>
    <xf numFmtId="0" fontId="62" fillId="30" borderId="1" xfId="9" applyFont="1" applyFill="1" applyBorder="1" applyAlignment="1">
      <alignment horizontal="center" vertical="center" wrapText="1"/>
    </xf>
    <xf numFmtId="3" fontId="63" fillId="28" borderId="1" xfId="9" applyNumberFormat="1" applyFont="1" applyFill="1" applyBorder="1" applyAlignment="1">
      <alignment vertical="center"/>
    </xf>
    <xf numFmtId="3" fontId="62" fillId="28" borderId="1" xfId="9" applyNumberFormat="1" applyFont="1" applyFill="1" applyBorder="1" applyAlignment="1">
      <alignment vertical="center"/>
    </xf>
    <xf numFmtId="165" fontId="62" fillId="28" borderId="1" xfId="9" applyNumberFormat="1" applyFont="1" applyFill="1" applyBorder="1" applyAlignment="1">
      <alignment horizontal="center" vertical="center" wrapText="1"/>
    </xf>
    <xf numFmtId="0" fontId="62" fillId="28" borderId="1" xfId="9" applyFont="1" applyFill="1" applyBorder="1" applyAlignment="1">
      <alignment horizontal="right" vertical="center" wrapText="1"/>
    </xf>
    <xf numFmtId="0" fontId="62" fillId="28" borderId="1" xfId="9" applyFont="1" applyFill="1" applyBorder="1" applyAlignment="1">
      <alignment horizontal="center" vertical="center" wrapText="1"/>
    </xf>
    <xf numFmtId="164" fontId="63" fillId="28" borderId="1" xfId="9" applyNumberFormat="1" applyFont="1" applyFill="1" applyBorder="1" applyAlignment="1">
      <alignment vertical="center"/>
    </xf>
    <xf numFmtId="164" fontId="62" fillId="28" borderId="1" xfId="9" applyNumberFormat="1" applyFont="1" applyFill="1" applyBorder="1" applyAlignment="1">
      <alignment vertical="center"/>
    </xf>
    <xf numFmtId="165" fontId="63" fillId="28" borderId="1" xfId="9" applyNumberFormat="1" applyFont="1" applyFill="1" applyBorder="1" applyAlignment="1">
      <alignment vertical="center"/>
    </xf>
    <xf numFmtId="165" fontId="62" fillId="28" borderId="1" xfId="9" applyNumberFormat="1" applyFont="1" applyFill="1" applyBorder="1" applyAlignment="1">
      <alignment horizontal="right" vertical="center"/>
    </xf>
    <xf numFmtId="0" fontId="62" fillId="28" borderId="1" xfId="9" applyFont="1" applyFill="1" applyBorder="1" applyAlignment="1">
      <alignment horizontal="center" vertical="center" wrapText="1"/>
    </xf>
    <xf numFmtId="164" fontId="63" fillId="28" borderId="1" xfId="18" applyNumberFormat="1" applyFont="1" applyFill="1" applyBorder="1" applyAlignment="1">
      <alignment horizontal="right" vertical="center"/>
    </xf>
    <xf numFmtId="164" fontId="62" fillId="28" borderId="1" xfId="18" applyNumberFormat="1" applyFont="1" applyFill="1" applyBorder="1" applyAlignment="1">
      <alignment horizontal="right" vertical="center"/>
    </xf>
    <xf numFmtId="0" fontId="62" fillId="28" borderId="1" xfId="9" applyFont="1" applyFill="1" applyBorder="1" applyAlignment="1">
      <alignment horizontal="center" vertical="center"/>
    </xf>
    <xf numFmtId="0" fontId="62" fillId="28" borderId="1" xfId="9" applyFont="1" applyFill="1" applyBorder="1" applyAlignment="1">
      <alignment horizontal="center" vertical="center"/>
    </xf>
    <xf numFmtId="168" fontId="62" fillId="28" borderId="1" xfId="19" applyNumberFormat="1" applyFont="1" applyFill="1" applyBorder="1" applyAlignment="1">
      <alignment horizontal="right" vertical="center"/>
    </xf>
    <xf numFmtId="3" fontId="63" fillId="28" borderId="1" xfId="19" applyNumberFormat="1" applyFont="1" applyFill="1" applyBorder="1" applyAlignment="1">
      <alignment horizontal="right" vertical="center"/>
    </xf>
    <xf numFmtId="3" fontId="63" fillId="28" borderId="1" xfId="9" applyNumberFormat="1" applyFont="1" applyFill="1" applyBorder="1" applyAlignment="1">
      <alignment horizontal="right" vertical="center"/>
    </xf>
    <xf numFmtId="164" fontId="63" fillId="28" borderId="1" xfId="9" applyNumberFormat="1" applyFont="1" applyFill="1" applyBorder="1" applyAlignment="1">
      <alignment horizontal="right" vertical="center"/>
    </xf>
    <xf numFmtId="164" fontId="63" fillId="28" borderId="1" xfId="18" applyNumberFormat="1" applyFont="1" applyFill="1" applyBorder="1" applyAlignment="1">
      <alignment vertical="center"/>
    </xf>
    <xf numFmtId="164" fontId="62" fillId="28" borderId="1" xfId="18" applyNumberFormat="1" applyFont="1" applyFill="1" applyBorder="1" applyAlignment="1">
      <alignment vertical="center"/>
    </xf>
    <xf numFmtId="164" fontId="62" fillId="28" borderId="1" xfId="9" applyNumberFormat="1" applyFont="1" applyFill="1" applyBorder="1" applyAlignment="1">
      <alignment horizontal="right" vertical="center"/>
    </xf>
    <xf numFmtId="165" fontId="63" fillId="28" borderId="1" xfId="9" applyNumberFormat="1" applyFont="1" applyFill="1" applyBorder="1" applyAlignment="1">
      <alignment horizontal="right" vertical="center"/>
    </xf>
    <xf numFmtId="168" fontId="62" fillId="28" borderId="1" xfId="19" applyNumberFormat="1" applyFont="1" applyFill="1" applyBorder="1" applyAlignment="1">
      <alignment vertical="center"/>
    </xf>
    <xf numFmtId="3" fontId="62" fillId="28" borderId="1" xfId="9" applyNumberFormat="1" applyFont="1" applyFill="1" applyBorder="1" applyAlignment="1">
      <alignment horizontal="right" vertical="center"/>
    </xf>
    <xf numFmtId="0" fontId="6" fillId="0" borderId="0" xfId="3" applyFont="1" applyFill="1" applyBorder="1" applyAlignment="1">
      <alignment horizontal="left" vertical="center" wrapText="1"/>
    </xf>
    <xf numFmtId="0" fontId="6" fillId="0" borderId="0" xfId="3" applyFont="1" applyAlignment="1">
      <alignment vertical="center"/>
    </xf>
    <xf numFmtId="0" fontId="6" fillId="0" borderId="0" xfId="3" applyFont="1" applyAlignment="1">
      <alignment horizontal="left" vertical="center"/>
    </xf>
    <xf numFmtId="0" fontId="6" fillId="0" borderId="0" xfId="3" applyFont="1" applyAlignment="1">
      <alignment horizontal="left" vertical="center"/>
    </xf>
  </cellXfs>
  <cellStyles count="21">
    <cellStyle name="Millares" xfId="4" builtinId="3"/>
    <cellStyle name="Millares 2" xfId="14"/>
    <cellStyle name="Millares 3" xfId="19"/>
    <cellStyle name="Normal" xfId="0" builtinId="0"/>
    <cellStyle name="Normal 10" xfId="9"/>
    <cellStyle name="Normal 11" xfId="8"/>
    <cellStyle name="Normal 2" xfId="2"/>
    <cellStyle name="Normal 2 2" xfId="1"/>
    <cellStyle name="Normal 2 3" xfId="10"/>
    <cellStyle name="Normal 2 3 2" xfId="17"/>
    <cellStyle name="Normal 2 4" xfId="16"/>
    <cellStyle name="Normal 2 4 2" xfId="18"/>
    <cellStyle name="Normal 3 3" xfId="6"/>
    <cellStyle name="Normal 4 2" xfId="11"/>
    <cellStyle name="Normal 6" xfId="15"/>
    <cellStyle name="Normal 9" xfId="3"/>
    <cellStyle name="Normal 9 2" xfId="7"/>
    <cellStyle name="Porcentaje" xfId="5" builtinId="5"/>
    <cellStyle name="Porcentaje 2" xfId="12"/>
    <cellStyle name="Porcentaje 2 2" xfId="13"/>
    <cellStyle name="Porcentaje 3" xfId="20"/>
  </cellStyles>
  <dxfs count="0"/>
  <tableStyles count="0" defaultTableStyle="TableStyleMedium2" defaultPivotStyle="PivotStyleLight16"/>
  <colors>
    <mruColors>
      <color rgb="FFCCFFFF"/>
      <color rgb="FF82B8A6"/>
      <color rgb="FFFF5050"/>
      <color rgb="FF9954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DEPTO.%20ESTUDIO/02%20a.%20INFOME_COMEX/2015/12.1.%20ANUARIO_2015/TD/TD_A2015_VENE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0DEPTO.%20ESTUDIO/02%20a.%20INFOME_COMEX/2015/12.2.%20TRIMESTRAL_DICIEMBRE_2015_COMPENDIO/TD_12_DICIEMBR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_A2015"/>
      <sheetName val="C1.1.1"/>
      <sheetName val="C1.1.2"/>
      <sheetName val="C2.1.1"/>
      <sheetName val="C2.1.2"/>
      <sheetName val="C2.2.1"/>
      <sheetName val="C2.3.1"/>
      <sheetName val="C2.4.1"/>
      <sheetName val="C2.5.1"/>
      <sheetName val="C2.5.2"/>
      <sheetName val="C2.6.1"/>
      <sheetName val="C2.6.2"/>
      <sheetName val="C3.1.1"/>
      <sheetName val="C3.1.2"/>
      <sheetName val="C3.2.1"/>
      <sheetName val="C3.3.1"/>
      <sheetName val="C3.4.1"/>
      <sheetName val="C3.5.1"/>
      <sheetName val="C3.5.2"/>
      <sheetName val="RECAUDACION"/>
      <sheetName val="C4.1.1"/>
      <sheetName val="C4.2.1"/>
      <sheetName val="C4.2.2"/>
      <sheetName val="LCP_IMPO"/>
      <sheetName val="LCP_EXPO"/>
      <sheetName val="TD_LCP_EXPO"/>
      <sheetName val="BD_UNION"/>
      <sheetName val="TD_BD_UNION"/>
      <sheetName val="G_PUERTOS"/>
      <sheetName val="C4.4.1"/>
      <sheetName val="C4.5.1"/>
      <sheetName val="C5.1"/>
      <sheetName val="C5.2"/>
      <sheetName val="S7_IC"/>
      <sheetName val="S7_NO"/>
      <sheetName val="S7_GRAV"/>
      <sheetName val="S7_TRAFICO_VSISTEMAS"/>
      <sheetName val="S7_TRAFICO"/>
      <sheetName val="S7_ZF"/>
      <sheetName val="C7.1"/>
      <sheetName val="C7.2"/>
      <sheetName val="C7.3"/>
      <sheetName val="C7.4"/>
      <sheetName val="C7.5"/>
      <sheetName val="C7.6"/>
      <sheetName val="C7.7"/>
      <sheetName val="C7.8"/>
      <sheetName val="C7.9"/>
      <sheetName val="C7.10"/>
      <sheetName val="C7.11"/>
      <sheetName val="C7.12"/>
      <sheetName val="C7.13"/>
      <sheetName val="C7.14"/>
      <sheetName val="C7.15"/>
      <sheetName val="C7.16"/>
      <sheetName val="A2015_COMENTARIOS"/>
      <sheetName val="G1"/>
      <sheetName val="G2"/>
      <sheetName val="C1"/>
      <sheetName val="C2"/>
      <sheetName val="C4.1.2"/>
    </sheetNames>
    <sheetDataSet>
      <sheetData sheetId="0"/>
      <sheetData sheetId="1"/>
      <sheetData sheetId="2"/>
      <sheetData sheetId="3"/>
      <sheetData sheetId="4"/>
      <sheetData sheetId="5"/>
      <sheetData sheetId="6"/>
      <sheetData sheetId="7"/>
      <sheetData sheetId="8"/>
      <sheetData sheetId="9">
        <row r="44">
          <cell r="J44">
            <v>15.566684309999999</v>
          </cell>
        </row>
        <row r="45">
          <cell r="J45">
            <v>7.4116180300000005</v>
          </cell>
        </row>
        <row r="46">
          <cell r="J46">
            <v>2.8575853900000001</v>
          </cell>
        </row>
        <row r="47">
          <cell r="J47">
            <v>1.17586857</v>
          </cell>
        </row>
        <row r="48">
          <cell r="J48">
            <v>0.94005822999999999</v>
          </cell>
        </row>
        <row r="49">
          <cell r="J49">
            <v>0.61605183000000008</v>
          </cell>
        </row>
        <row r="50">
          <cell r="J50">
            <v>0.60852773999999998</v>
          </cell>
        </row>
        <row r="51">
          <cell r="J51">
            <v>0.59205036000000011</v>
          </cell>
        </row>
        <row r="52">
          <cell r="J52">
            <v>0.5064784200000001</v>
          </cell>
        </row>
        <row r="53">
          <cell r="J53">
            <v>0.44130327999999996</v>
          </cell>
        </row>
        <row r="54">
          <cell r="J54">
            <v>0.40534135999999998</v>
          </cell>
        </row>
        <row r="55">
          <cell r="J55">
            <v>0.26713673999999998</v>
          </cell>
        </row>
        <row r="56">
          <cell r="J56">
            <v>0.22682752000000003</v>
          </cell>
        </row>
        <row r="57">
          <cell r="J57">
            <v>0.19050767999999998</v>
          </cell>
        </row>
        <row r="58">
          <cell r="J58">
            <v>0.17321828000000003</v>
          </cell>
        </row>
        <row r="59">
          <cell r="J59">
            <v>0.15640830999999999</v>
          </cell>
        </row>
        <row r="60">
          <cell r="J60">
            <v>0.15070708999999999</v>
          </cell>
        </row>
        <row r="61">
          <cell r="J61">
            <v>8.6788009999999999E-2</v>
          </cell>
        </row>
        <row r="62">
          <cell r="J62">
            <v>6.1413660000000002E-2</v>
          </cell>
        </row>
        <row r="63">
          <cell r="J63">
            <v>6.1377460000000002E-2</v>
          </cell>
        </row>
        <row r="64">
          <cell r="J64">
            <v>5.8018099999999996E-2</v>
          </cell>
        </row>
        <row r="65">
          <cell r="J65">
            <v>5.4553600000000001E-2</v>
          </cell>
        </row>
        <row r="66">
          <cell r="J66">
            <v>5.3718040000000002E-2</v>
          </cell>
        </row>
        <row r="67">
          <cell r="J67">
            <v>3.1963200000000004E-2</v>
          </cell>
        </row>
        <row r="68">
          <cell r="J68">
            <v>3.132683E-2</v>
          </cell>
        </row>
        <row r="69">
          <cell r="J69">
            <v>2.5126700000000002E-2</v>
          </cell>
        </row>
        <row r="70">
          <cell r="J70">
            <v>2.2702400000000001E-2</v>
          </cell>
        </row>
        <row r="71">
          <cell r="J71">
            <v>1.956447E-2</v>
          </cell>
        </row>
        <row r="72">
          <cell r="J72">
            <v>1.2800000000000001E-2</v>
          </cell>
        </row>
        <row r="73">
          <cell r="J73">
            <v>1.2276E-2</v>
          </cell>
        </row>
        <row r="74">
          <cell r="J74">
            <v>1.168519E-2</v>
          </cell>
        </row>
        <row r="75">
          <cell r="J75">
            <v>1.1220000000000001E-2</v>
          </cell>
        </row>
        <row r="76">
          <cell r="J76">
            <v>1.06915E-2</v>
          </cell>
        </row>
        <row r="77">
          <cell r="J77">
            <v>9.6600000000000002E-3</v>
          </cell>
        </row>
        <row r="78">
          <cell r="J78">
            <v>8.2865000000000005E-3</v>
          </cell>
        </row>
        <row r="79">
          <cell r="J79">
            <v>5.8900000000000003E-3</v>
          </cell>
        </row>
        <row r="80">
          <cell r="J80">
            <v>5.45E-3</v>
          </cell>
        </row>
        <row r="81">
          <cell r="J81">
            <v>5.4130000000000003E-3</v>
          </cell>
        </row>
        <row r="82">
          <cell r="J82">
            <v>4.9500000000000004E-3</v>
          </cell>
        </row>
        <row r="83">
          <cell r="J83">
            <v>4.6690000000000004E-3</v>
          </cell>
        </row>
        <row r="84">
          <cell r="J84">
            <v>4.2440000000000004E-3</v>
          </cell>
        </row>
        <row r="85">
          <cell r="J85">
            <v>3.2930500000000001E-3</v>
          </cell>
        </row>
        <row r="86">
          <cell r="J86">
            <v>2.4499999999999999E-3</v>
          </cell>
        </row>
        <row r="87">
          <cell r="J87">
            <v>2.3999999999999998E-3</v>
          </cell>
        </row>
        <row r="88">
          <cell r="J88">
            <v>1.2562000000000001E-3</v>
          </cell>
        </row>
        <row r="89">
          <cell r="J89">
            <v>9.6566000000000002E-4</v>
          </cell>
        </row>
        <row r="90">
          <cell r="J90">
            <v>7.3424999999999999E-4</v>
          </cell>
        </row>
        <row r="91">
          <cell r="J91">
            <v>6.9999999999999999E-4</v>
          </cell>
        </row>
        <row r="92">
          <cell r="J92">
            <v>6.4999999999999997E-4</v>
          </cell>
        </row>
        <row r="93">
          <cell r="J93">
            <v>6.4999999999999997E-4</v>
          </cell>
        </row>
        <row r="94">
          <cell r="J94">
            <v>3.48E-4</v>
          </cell>
        </row>
        <row r="95">
          <cell r="J95">
            <v>4.1999999999999998E-5</v>
          </cell>
        </row>
        <row r="96">
          <cell r="J96">
            <v>0</v>
          </cell>
        </row>
        <row r="97">
          <cell r="J97">
            <v>0</v>
          </cell>
        </row>
        <row r="98">
          <cell r="J98">
            <v>0</v>
          </cell>
        </row>
        <row r="99">
          <cell r="J99">
            <v>0</v>
          </cell>
        </row>
        <row r="100">
          <cell r="J100">
            <v>0</v>
          </cell>
        </row>
        <row r="101">
          <cell r="J101">
            <v>0</v>
          </cell>
        </row>
        <row r="102">
          <cell r="J102">
            <v>0</v>
          </cell>
        </row>
        <row r="103">
          <cell r="J103">
            <v>0</v>
          </cell>
        </row>
        <row r="104">
          <cell r="J104">
            <v>0</v>
          </cell>
        </row>
        <row r="105">
          <cell r="J105">
            <v>0</v>
          </cell>
        </row>
        <row r="106">
          <cell r="J106">
            <v>0</v>
          </cell>
        </row>
        <row r="107">
          <cell r="J107">
            <v>0</v>
          </cell>
        </row>
        <row r="108">
          <cell r="J108">
            <v>0</v>
          </cell>
        </row>
        <row r="109">
          <cell r="J109">
            <v>83.610119160000011</v>
          </cell>
        </row>
        <row r="110">
          <cell r="J110">
            <v>23.086656300000005</v>
          </cell>
        </row>
        <row r="111">
          <cell r="J111">
            <v>16.16696898</v>
          </cell>
        </row>
        <row r="112">
          <cell r="J112">
            <v>12.732909749999999</v>
          </cell>
        </row>
        <row r="113">
          <cell r="J113">
            <v>5.3353743499999995</v>
          </cell>
        </row>
        <row r="114">
          <cell r="J114">
            <v>3.1482944500000003</v>
          </cell>
        </row>
        <row r="115">
          <cell r="J115">
            <v>2.0684466800000001</v>
          </cell>
        </row>
        <row r="116">
          <cell r="J116">
            <v>1.7349520699999998</v>
          </cell>
        </row>
        <row r="117">
          <cell r="J117">
            <v>0.89412499999999995</v>
          </cell>
        </row>
        <row r="118">
          <cell r="J118">
            <v>0.81459346999999993</v>
          </cell>
        </row>
        <row r="119">
          <cell r="J119">
            <v>0.76990594999999995</v>
          </cell>
        </row>
        <row r="120">
          <cell r="J120">
            <v>0.75416357000000012</v>
          </cell>
        </row>
        <row r="121">
          <cell r="J121">
            <v>0.65074428999999989</v>
          </cell>
        </row>
        <row r="122">
          <cell r="J122">
            <v>0.6429735299999999</v>
          </cell>
        </row>
        <row r="123">
          <cell r="J123">
            <v>0.43897817000000006</v>
          </cell>
        </row>
        <row r="124">
          <cell r="J124">
            <v>0.43736000000000003</v>
          </cell>
        </row>
        <row r="125">
          <cell r="J125">
            <v>0.32873364999999999</v>
          </cell>
        </row>
        <row r="126">
          <cell r="J126">
            <v>0.28462187999999999</v>
          </cell>
        </row>
        <row r="127">
          <cell r="J127">
            <v>0.23599999999999999</v>
          </cell>
        </row>
        <row r="128">
          <cell r="J128">
            <v>0.23583399999999999</v>
          </cell>
        </row>
        <row r="129">
          <cell r="J129">
            <v>0.21748899999999999</v>
          </cell>
        </row>
        <row r="130">
          <cell r="J130">
            <v>0.16955957000000002</v>
          </cell>
        </row>
        <row r="131">
          <cell r="J131">
            <v>0.12881076999999999</v>
          </cell>
        </row>
        <row r="132">
          <cell r="J132">
            <v>0.12865850000000001</v>
          </cell>
        </row>
        <row r="133">
          <cell r="J133">
            <v>0.103976</v>
          </cell>
        </row>
        <row r="134">
          <cell r="J134">
            <v>9.2435420000000004E-2</v>
          </cell>
        </row>
        <row r="135">
          <cell r="J135">
            <v>4.9625309999999999E-2</v>
          </cell>
        </row>
        <row r="136">
          <cell r="J136">
            <v>4.8139000000000001E-2</v>
          </cell>
        </row>
        <row r="137">
          <cell r="J137">
            <v>3.3935199999999999E-2</v>
          </cell>
        </row>
        <row r="138">
          <cell r="J138">
            <v>3.0571000000000001E-2</v>
          </cell>
        </row>
        <row r="139">
          <cell r="J139">
            <v>2.9839999999999998E-2</v>
          </cell>
        </row>
        <row r="140">
          <cell r="J140">
            <v>2.8228330000000003E-2</v>
          </cell>
        </row>
        <row r="141">
          <cell r="J141">
            <v>2.756962E-2</v>
          </cell>
        </row>
        <row r="142">
          <cell r="J142">
            <v>2.7449850000000001E-2</v>
          </cell>
        </row>
        <row r="143">
          <cell r="J143">
            <v>1.67E-2</v>
          </cell>
        </row>
        <row r="144">
          <cell r="J144">
            <v>1.5225460000000001E-2</v>
          </cell>
        </row>
        <row r="145">
          <cell r="J145">
            <v>1.1513800000000001E-2</v>
          </cell>
        </row>
        <row r="146">
          <cell r="J146">
            <v>1.021E-2</v>
          </cell>
        </row>
        <row r="147">
          <cell r="J147">
            <v>4.42779E-3</v>
          </cell>
        </row>
        <row r="148">
          <cell r="J148">
            <v>3.9226499999999997E-3</v>
          </cell>
        </row>
        <row r="149">
          <cell r="J149">
            <v>1.1207000000000001E-3</v>
          </cell>
        </row>
        <row r="150">
          <cell r="J150">
            <v>0</v>
          </cell>
        </row>
        <row r="151">
          <cell r="J151">
            <v>0</v>
          </cell>
        </row>
        <row r="152">
          <cell r="J152">
            <v>0</v>
          </cell>
        </row>
        <row r="153">
          <cell r="J153">
            <v>0</v>
          </cell>
        </row>
        <row r="154">
          <cell r="J154">
            <v>0</v>
          </cell>
        </row>
        <row r="155">
          <cell r="J155">
            <v>0</v>
          </cell>
        </row>
        <row r="156">
          <cell r="J156">
            <v>0</v>
          </cell>
        </row>
        <row r="157">
          <cell r="J157">
            <v>0</v>
          </cell>
        </row>
        <row r="158">
          <cell r="J158">
            <v>0</v>
          </cell>
        </row>
        <row r="159">
          <cell r="J159">
            <v>0</v>
          </cell>
        </row>
        <row r="160">
          <cell r="J160">
            <v>0</v>
          </cell>
        </row>
        <row r="161">
          <cell r="J161">
            <v>0</v>
          </cell>
        </row>
        <row r="162">
          <cell r="J162">
            <v>0</v>
          </cell>
        </row>
        <row r="163">
          <cell r="J163">
            <v>0</v>
          </cell>
        </row>
        <row r="164">
          <cell r="J164">
            <v>0</v>
          </cell>
        </row>
        <row r="165">
          <cell r="J165">
            <v>0</v>
          </cell>
        </row>
        <row r="166">
          <cell r="J166">
            <v>0</v>
          </cell>
        </row>
        <row r="167">
          <cell r="J167">
            <v>24.184668990000002</v>
          </cell>
        </row>
        <row r="168">
          <cell r="J168">
            <v>20.942499999999999</v>
          </cell>
        </row>
        <row r="169">
          <cell r="J169">
            <v>13.438599999999999</v>
          </cell>
        </row>
        <row r="170">
          <cell r="J170">
            <v>3.29733571</v>
          </cell>
        </row>
        <row r="171">
          <cell r="J171">
            <v>2.5333181100000002</v>
          </cell>
        </row>
        <row r="172">
          <cell r="J172">
            <v>2.44888204</v>
          </cell>
        </row>
        <row r="173">
          <cell r="J173">
            <v>2.2060055899999997</v>
          </cell>
        </row>
        <row r="174">
          <cell r="J174">
            <v>1.82805441</v>
          </cell>
        </row>
        <row r="175">
          <cell r="J175">
            <v>1.2610020399999997</v>
          </cell>
        </row>
        <row r="176">
          <cell r="J176">
            <v>0.63494448000000003</v>
          </cell>
        </row>
        <row r="177">
          <cell r="J177">
            <v>0.60349845000000002</v>
          </cell>
        </row>
        <row r="178">
          <cell r="J178">
            <v>0.36639930999999998</v>
          </cell>
        </row>
        <row r="179">
          <cell r="J179">
            <v>0.189</v>
          </cell>
        </row>
        <row r="180">
          <cell r="J180">
            <v>0.13674576999999999</v>
          </cell>
        </row>
        <row r="181">
          <cell r="J181">
            <v>4.712E-3</v>
          </cell>
        </row>
        <row r="182">
          <cell r="J182">
            <v>4.6800000000000001E-3</v>
          </cell>
        </row>
        <row r="183">
          <cell r="J183">
            <v>4.091E-3</v>
          </cell>
        </row>
        <row r="184">
          <cell r="J184">
            <v>3.545E-3</v>
          </cell>
        </row>
        <row r="185">
          <cell r="J185">
            <v>3.545E-3</v>
          </cell>
        </row>
        <row r="186">
          <cell r="J186">
            <v>3.3249999999999998E-3</v>
          </cell>
        </row>
        <row r="187">
          <cell r="J187">
            <v>3.13E-3</v>
          </cell>
        </row>
        <row r="188">
          <cell r="J188">
            <v>5.9889999999999997E-5</v>
          </cell>
        </row>
        <row r="189">
          <cell r="J189">
            <v>0</v>
          </cell>
        </row>
        <row r="190">
          <cell r="J190">
            <v>0</v>
          </cell>
        </row>
        <row r="191">
          <cell r="J191">
            <v>0</v>
          </cell>
        </row>
        <row r="192">
          <cell r="J192">
            <v>0</v>
          </cell>
        </row>
        <row r="193">
          <cell r="J193">
            <v>0</v>
          </cell>
        </row>
        <row r="194">
          <cell r="J194">
            <v>0</v>
          </cell>
        </row>
        <row r="195">
          <cell r="J195">
            <v>0</v>
          </cell>
        </row>
        <row r="196">
          <cell r="J196">
            <v>0</v>
          </cell>
        </row>
        <row r="197">
          <cell r="J197">
            <v>67.242036920000004</v>
          </cell>
        </row>
        <row r="198">
          <cell r="J198">
            <v>35.34683485</v>
          </cell>
        </row>
        <row r="199">
          <cell r="J199">
            <v>22.07948043</v>
          </cell>
        </row>
        <row r="200">
          <cell r="J200">
            <v>18.603029170000003</v>
          </cell>
        </row>
        <row r="201">
          <cell r="J201">
            <v>11.768645179999998</v>
          </cell>
        </row>
        <row r="202">
          <cell r="J202">
            <v>9.5266682500000002</v>
          </cell>
        </row>
        <row r="203">
          <cell r="J203">
            <v>9.2243936899999994</v>
          </cell>
        </row>
        <row r="204">
          <cell r="J204">
            <v>7.4009137200000001</v>
          </cell>
        </row>
        <row r="205">
          <cell r="J205">
            <v>2.2769010199999999</v>
          </cell>
        </row>
        <row r="206">
          <cell r="J206">
            <v>1.4800802900000001</v>
          </cell>
        </row>
        <row r="207">
          <cell r="J207">
            <v>1.47997925</v>
          </cell>
        </row>
        <row r="208">
          <cell r="J208">
            <v>0.85409831000000003</v>
          </cell>
        </row>
        <row r="209">
          <cell r="J209">
            <v>0.81570917000000009</v>
          </cell>
        </row>
        <row r="210">
          <cell r="J210">
            <v>0.79276982000000007</v>
          </cell>
        </row>
        <row r="211">
          <cell r="J211">
            <v>0.72301759999999993</v>
          </cell>
        </row>
        <row r="212">
          <cell r="J212">
            <v>0.69389280000000009</v>
          </cell>
        </row>
        <row r="213">
          <cell r="J213">
            <v>0.68388782999999997</v>
          </cell>
        </row>
        <row r="214">
          <cell r="J214">
            <v>0.50176997999999995</v>
          </cell>
        </row>
        <row r="215">
          <cell r="J215">
            <v>0.47352669999999997</v>
          </cell>
        </row>
        <row r="216">
          <cell r="J216">
            <v>0.45670205000000003</v>
          </cell>
        </row>
        <row r="217">
          <cell r="J217">
            <v>0.43636475000000002</v>
          </cell>
        </row>
        <row r="218">
          <cell r="J218">
            <v>0.33679096999999997</v>
          </cell>
        </row>
        <row r="219">
          <cell r="J219">
            <v>0.33522627999999999</v>
          </cell>
        </row>
        <row r="220">
          <cell r="J220">
            <v>0.32874786</v>
          </cell>
        </row>
        <row r="221">
          <cell r="J221">
            <v>0.32439800000000002</v>
          </cell>
        </row>
        <row r="222">
          <cell r="J222">
            <v>0.26994918000000007</v>
          </cell>
        </row>
        <row r="223">
          <cell r="J223">
            <v>0.24469961000000001</v>
          </cell>
        </row>
        <row r="224">
          <cell r="J224">
            <v>0.22710880999999999</v>
          </cell>
        </row>
        <row r="225">
          <cell r="J225">
            <v>0.21457464000000001</v>
          </cell>
        </row>
        <row r="226">
          <cell r="J226">
            <v>0.19477066999999998</v>
          </cell>
        </row>
        <row r="227">
          <cell r="J227">
            <v>0.19283312999999999</v>
          </cell>
        </row>
        <row r="228">
          <cell r="J228">
            <v>0.16948775999999999</v>
          </cell>
        </row>
        <row r="229">
          <cell r="J229">
            <v>0.15367170000000002</v>
          </cell>
        </row>
        <row r="230">
          <cell r="J230">
            <v>0.15</v>
          </cell>
        </row>
        <row r="231">
          <cell r="J231">
            <v>0.13552017999999999</v>
          </cell>
        </row>
        <row r="232">
          <cell r="J232">
            <v>0.13110535000000001</v>
          </cell>
        </row>
        <row r="233">
          <cell r="J233">
            <v>0.12809717000000001</v>
          </cell>
        </row>
        <row r="234">
          <cell r="J234">
            <v>0.11251899999999999</v>
          </cell>
        </row>
        <row r="235">
          <cell r="J235">
            <v>0.11120663</v>
          </cell>
        </row>
        <row r="236">
          <cell r="J236">
            <v>0.10710371</v>
          </cell>
        </row>
        <row r="237">
          <cell r="J237">
            <v>8.6196999999999996E-2</v>
          </cell>
        </row>
        <row r="238">
          <cell r="J238">
            <v>8.5345970000000007E-2</v>
          </cell>
        </row>
        <row r="239">
          <cell r="J239">
            <v>8.4604900000000011E-2</v>
          </cell>
        </row>
        <row r="240">
          <cell r="J240">
            <v>6.9231279999999992E-2</v>
          </cell>
        </row>
        <row r="241">
          <cell r="J241">
            <v>6.5352679999999996E-2</v>
          </cell>
        </row>
        <row r="242">
          <cell r="J242">
            <v>6.3314910000000002E-2</v>
          </cell>
        </row>
        <row r="243">
          <cell r="J243">
            <v>4.8735000000000001E-2</v>
          </cell>
        </row>
        <row r="244">
          <cell r="J244">
            <v>2.7741720000000001E-2</v>
          </cell>
        </row>
        <row r="245">
          <cell r="J245">
            <v>1.5298630000000001E-2</v>
          </cell>
        </row>
        <row r="246">
          <cell r="J246">
            <v>9.7785700000000003E-3</v>
          </cell>
        </row>
        <row r="247">
          <cell r="J247">
            <v>8.8665300000000009E-3</v>
          </cell>
        </row>
        <row r="248">
          <cell r="J248">
            <v>7.9642799999999989E-3</v>
          </cell>
        </row>
        <row r="249">
          <cell r="J249">
            <v>6.7299999999999999E-3</v>
          </cell>
        </row>
        <row r="250">
          <cell r="J250">
            <v>6.0012900000000011E-3</v>
          </cell>
        </row>
        <row r="251">
          <cell r="J251">
            <v>5.9148500000000001E-3</v>
          </cell>
        </row>
        <row r="252">
          <cell r="J252">
            <v>4.5581599999999995E-3</v>
          </cell>
        </row>
        <row r="253">
          <cell r="J253">
            <v>3.8477600000000004E-3</v>
          </cell>
        </row>
        <row r="254">
          <cell r="J254">
            <v>3.7778499999999997E-3</v>
          </cell>
        </row>
        <row r="255">
          <cell r="J255">
            <v>3.14E-3</v>
          </cell>
        </row>
        <row r="256">
          <cell r="J256">
            <v>2.8964299999999998E-3</v>
          </cell>
        </row>
        <row r="257">
          <cell r="J257">
            <v>2.5000000000000001E-3</v>
          </cell>
        </row>
        <row r="258">
          <cell r="J258">
            <v>1.774E-3</v>
          </cell>
        </row>
        <row r="259">
          <cell r="J259">
            <v>1.4599999999999999E-3</v>
          </cell>
        </row>
        <row r="260">
          <cell r="J260">
            <v>1.32E-3</v>
          </cell>
        </row>
        <row r="261">
          <cell r="J261">
            <v>1.04265E-3</v>
          </cell>
        </row>
        <row r="262">
          <cell r="J262">
            <v>6.7500000000000004E-4</v>
          </cell>
        </row>
        <row r="263">
          <cell r="J263">
            <v>6.0499999999999996E-4</v>
          </cell>
        </row>
        <row r="264">
          <cell r="J264">
            <v>5.4810999999999998E-4</v>
          </cell>
        </row>
        <row r="265">
          <cell r="J265">
            <v>0</v>
          </cell>
        </row>
        <row r="266">
          <cell r="J266">
            <v>0</v>
          </cell>
        </row>
        <row r="267">
          <cell r="J267">
            <v>0</v>
          </cell>
        </row>
        <row r="268">
          <cell r="J268">
            <v>0</v>
          </cell>
        </row>
        <row r="269">
          <cell r="J269">
            <v>0</v>
          </cell>
        </row>
        <row r="270">
          <cell r="J270">
            <v>0</v>
          </cell>
        </row>
        <row r="271">
          <cell r="J271">
            <v>0</v>
          </cell>
        </row>
        <row r="272">
          <cell r="J272">
            <v>0</v>
          </cell>
        </row>
        <row r="273">
          <cell r="J273">
            <v>0</v>
          </cell>
        </row>
        <row r="274">
          <cell r="J274">
            <v>0</v>
          </cell>
        </row>
        <row r="275">
          <cell r="J275">
            <v>0</v>
          </cell>
        </row>
        <row r="276">
          <cell r="J276">
            <v>0</v>
          </cell>
        </row>
        <row r="277">
          <cell r="J277">
            <v>0</v>
          </cell>
        </row>
        <row r="278">
          <cell r="J278">
            <v>0</v>
          </cell>
        </row>
        <row r="279">
          <cell r="J279">
            <v>0</v>
          </cell>
        </row>
        <row r="280">
          <cell r="J280">
            <v>0</v>
          </cell>
        </row>
        <row r="281">
          <cell r="J281">
            <v>0</v>
          </cell>
        </row>
        <row r="282">
          <cell r="J282">
            <v>0</v>
          </cell>
        </row>
        <row r="283">
          <cell r="J283">
            <v>42.868760479999999</v>
          </cell>
        </row>
        <row r="284">
          <cell r="J284">
            <v>6.4166706500000004</v>
          </cell>
        </row>
        <row r="285">
          <cell r="J285">
            <v>5.0131734800000007</v>
          </cell>
        </row>
        <row r="286">
          <cell r="J286">
            <v>1.700183</v>
          </cell>
        </row>
        <row r="287">
          <cell r="J287">
            <v>1.2277886599999999</v>
          </cell>
        </row>
        <row r="288">
          <cell r="J288">
            <v>1.08970107</v>
          </cell>
        </row>
        <row r="289">
          <cell r="J289">
            <v>0.70416312999999997</v>
          </cell>
        </row>
        <row r="290">
          <cell r="J290">
            <v>0.60568604999999998</v>
          </cell>
        </row>
        <row r="291">
          <cell r="J291">
            <v>0.17866336000000002</v>
          </cell>
        </row>
        <row r="292">
          <cell r="J292">
            <v>5.4969749999999998E-2</v>
          </cell>
        </row>
        <row r="293">
          <cell r="J293">
            <v>3.4183350000000001E-2</v>
          </cell>
        </row>
        <row r="294">
          <cell r="J294">
            <v>6.5500000000000003E-3</v>
          </cell>
        </row>
        <row r="295">
          <cell r="J295">
            <v>0</v>
          </cell>
        </row>
        <row r="296">
          <cell r="J296">
            <v>0</v>
          </cell>
        </row>
        <row r="297">
          <cell r="J297">
            <v>0</v>
          </cell>
        </row>
        <row r="298">
          <cell r="J298">
            <v>0</v>
          </cell>
        </row>
        <row r="299">
          <cell r="J299">
            <v>0</v>
          </cell>
        </row>
        <row r="300">
          <cell r="J300">
            <v>0</v>
          </cell>
        </row>
        <row r="301">
          <cell r="J301">
            <v>0</v>
          </cell>
        </row>
        <row r="302">
          <cell r="J302">
            <v>0</v>
          </cell>
        </row>
        <row r="303">
          <cell r="J303">
            <v>0</v>
          </cell>
        </row>
        <row r="304">
          <cell r="J304">
            <v>0</v>
          </cell>
        </row>
        <row r="305">
          <cell r="J305">
            <v>0</v>
          </cell>
        </row>
        <row r="306">
          <cell r="J306">
            <v>0</v>
          </cell>
        </row>
        <row r="307">
          <cell r="J307">
            <v>0</v>
          </cell>
        </row>
        <row r="308">
          <cell r="J308">
            <v>0</v>
          </cell>
        </row>
        <row r="309">
          <cell r="J309">
            <v>0</v>
          </cell>
        </row>
        <row r="310">
          <cell r="J310">
            <v>0</v>
          </cell>
        </row>
        <row r="311">
          <cell r="J311">
            <v>0</v>
          </cell>
        </row>
        <row r="312">
          <cell r="J312">
            <v>0</v>
          </cell>
        </row>
        <row r="313">
          <cell r="J313">
            <v>8.1185243200000006</v>
          </cell>
        </row>
        <row r="314">
          <cell r="J314">
            <v>7.4938146899999998</v>
          </cell>
        </row>
        <row r="315">
          <cell r="J315">
            <v>4.1696764799999997</v>
          </cell>
        </row>
        <row r="316">
          <cell r="J316">
            <v>1.4545125700000001</v>
          </cell>
        </row>
        <row r="317">
          <cell r="J317">
            <v>0.93375741999999995</v>
          </cell>
        </row>
        <row r="318">
          <cell r="J318">
            <v>0.34283760999999996</v>
          </cell>
        </row>
        <row r="319">
          <cell r="J319">
            <v>0.32500000000000001</v>
          </cell>
        </row>
        <row r="320">
          <cell r="J320">
            <v>0.26607734999999999</v>
          </cell>
        </row>
        <row r="321">
          <cell r="J321">
            <v>0.18013646999999999</v>
          </cell>
        </row>
        <row r="322">
          <cell r="J322">
            <v>0.17068033999999999</v>
          </cell>
        </row>
        <row r="323">
          <cell r="J323">
            <v>0.16758000000000001</v>
          </cell>
        </row>
        <row r="324">
          <cell r="J324">
            <v>0.10615511999999999</v>
          </cell>
        </row>
        <row r="325">
          <cell r="J325">
            <v>0.10299999999999999</v>
          </cell>
        </row>
        <row r="326">
          <cell r="J326">
            <v>8.2348229999999994E-2</v>
          </cell>
        </row>
        <row r="327">
          <cell r="J327">
            <v>5.9599079999999999E-2</v>
          </cell>
        </row>
        <row r="328">
          <cell r="J328">
            <v>5.2054010000000005E-2</v>
          </cell>
        </row>
        <row r="329">
          <cell r="J329">
            <v>3.2986760000000004E-2</v>
          </cell>
        </row>
        <row r="330">
          <cell r="J330">
            <v>2.7984970000000001E-2</v>
          </cell>
        </row>
        <row r="331">
          <cell r="J331">
            <v>2.4883590000000001E-2</v>
          </cell>
        </row>
        <row r="332">
          <cell r="J332">
            <v>2.4164260000000003E-2</v>
          </cell>
        </row>
        <row r="333">
          <cell r="J333">
            <v>1.0272690000000001E-2</v>
          </cell>
        </row>
        <row r="334">
          <cell r="J334">
            <v>6.2354999999999997E-3</v>
          </cell>
        </row>
        <row r="335">
          <cell r="J335">
            <v>0</v>
          </cell>
        </row>
        <row r="336">
          <cell r="J336">
            <v>0</v>
          </cell>
        </row>
        <row r="337">
          <cell r="J337">
            <v>0</v>
          </cell>
        </row>
        <row r="338">
          <cell r="J338">
            <v>0</v>
          </cell>
        </row>
        <row r="339">
          <cell r="J339">
            <v>0</v>
          </cell>
        </row>
        <row r="340">
          <cell r="J340">
            <v>0</v>
          </cell>
        </row>
        <row r="341">
          <cell r="J341">
            <v>0</v>
          </cell>
        </row>
        <row r="342">
          <cell r="J342">
            <v>0</v>
          </cell>
        </row>
        <row r="343">
          <cell r="J343">
            <v>0</v>
          </cell>
        </row>
        <row r="344">
          <cell r="J344">
            <v>0</v>
          </cell>
        </row>
        <row r="345">
          <cell r="J345">
            <v>85.192938100000006</v>
          </cell>
        </row>
        <row r="346">
          <cell r="J346">
            <v>38.939659699999993</v>
          </cell>
        </row>
        <row r="347">
          <cell r="J347">
            <v>28.025570599999998</v>
          </cell>
        </row>
        <row r="348">
          <cell r="J348">
            <v>13.426220909999998</v>
          </cell>
        </row>
        <row r="349">
          <cell r="J349">
            <v>9.2477679100000003</v>
          </cell>
        </row>
        <row r="350">
          <cell r="J350">
            <v>2.63779896</v>
          </cell>
        </row>
        <row r="351">
          <cell r="J351">
            <v>2.2771415699999999</v>
          </cell>
        </row>
        <row r="352">
          <cell r="J352">
            <v>2.1042242</v>
          </cell>
        </row>
        <row r="353">
          <cell r="J353">
            <v>1.9985243400000001</v>
          </cell>
        </row>
        <row r="354">
          <cell r="J354">
            <v>1.4355654499999999</v>
          </cell>
        </row>
        <row r="355">
          <cell r="J355">
            <v>0.91700956</v>
          </cell>
        </row>
        <row r="356">
          <cell r="J356">
            <v>0.81991773000000001</v>
          </cell>
        </row>
        <row r="357">
          <cell r="J357">
            <v>0.78458550000000005</v>
          </cell>
        </row>
        <row r="358">
          <cell r="J358">
            <v>0.72058758999999994</v>
          </cell>
        </row>
        <row r="359">
          <cell r="J359">
            <v>0.70755725000000003</v>
          </cell>
        </row>
        <row r="360">
          <cell r="J360">
            <v>0.50868729000000001</v>
          </cell>
        </row>
        <row r="361">
          <cell r="J361">
            <v>0.32350145000000002</v>
          </cell>
        </row>
        <row r="362">
          <cell r="J362">
            <v>0.22593014</v>
          </cell>
        </row>
        <row r="363">
          <cell r="J363">
            <v>0.20153850000000001</v>
          </cell>
        </row>
        <row r="364">
          <cell r="J364">
            <v>0.19518495000000002</v>
          </cell>
        </row>
        <row r="365">
          <cell r="J365">
            <v>0.16413861000000002</v>
          </cell>
        </row>
        <row r="366">
          <cell r="J366">
            <v>0.13708145999999999</v>
          </cell>
        </row>
        <row r="367">
          <cell r="J367">
            <v>0.11177426000000001</v>
          </cell>
        </row>
        <row r="368">
          <cell r="J368">
            <v>0.10862933999999999</v>
          </cell>
        </row>
        <row r="369">
          <cell r="J369">
            <v>7.8387230000000016E-2</v>
          </cell>
        </row>
        <row r="370">
          <cell r="J370">
            <v>7.2706999999999994E-2</v>
          </cell>
        </row>
        <row r="371">
          <cell r="J371">
            <v>7.1245000000000003E-2</v>
          </cell>
        </row>
        <row r="372">
          <cell r="J372">
            <v>5.4232800000000005E-2</v>
          </cell>
        </row>
        <row r="373">
          <cell r="J373">
            <v>4.8916729999999999E-2</v>
          </cell>
        </row>
        <row r="374">
          <cell r="J374">
            <v>3.7940000000000002E-2</v>
          </cell>
        </row>
        <row r="375">
          <cell r="J375">
            <v>2.9392000000000001E-2</v>
          </cell>
        </row>
        <row r="376">
          <cell r="J376">
            <v>2.8400499999999999E-2</v>
          </cell>
        </row>
        <row r="377">
          <cell r="J377">
            <v>2.3047510000000004E-2</v>
          </cell>
        </row>
        <row r="378">
          <cell r="J378">
            <v>1.8706E-2</v>
          </cell>
        </row>
        <row r="379">
          <cell r="J379">
            <v>1.6738019999999999E-2</v>
          </cell>
        </row>
        <row r="380">
          <cell r="J380">
            <v>1.5355819999999999E-2</v>
          </cell>
        </row>
        <row r="381">
          <cell r="J381">
            <v>1.1250810000000002E-2</v>
          </cell>
        </row>
        <row r="382">
          <cell r="J382">
            <v>1.1084E-2</v>
          </cell>
        </row>
        <row r="383">
          <cell r="J383">
            <v>6.4190000000000002E-3</v>
          </cell>
        </row>
        <row r="384">
          <cell r="J384">
            <v>5.2500000000000003E-3</v>
          </cell>
        </row>
        <row r="385">
          <cell r="J385">
            <v>3.6581300000000003E-3</v>
          </cell>
        </row>
        <row r="386">
          <cell r="J386">
            <v>1.1999999999999999E-3</v>
          </cell>
        </row>
        <row r="387">
          <cell r="J387">
            <v>9.5200000000000005E-4</v>
          </cell>
        </row>
        <row r="388">
          <cell r="J388">
            <v>0</v>
          </cell>
        </row>
        <row r="389">
          <cell r="J389">
            <v>0</v>
          </cell>
        </row>
        <row r="390">
          <cell r="J390">
            <v>0</v>
          </cell>
        </row>
        <row r="391">
          <cell r="J391">
            <v>0</v>
          </cell>
        </row>
        <row r="392">
          <cell r="J392">
            <v>0</v>
          </cell>
        </row>
        <row r="393">
          <cell r="J393">
            <v>0</v>
          </cell>
        </row>
        <row r="394">
          <cell r="J394">
            <v>0</v>
          </cell>
        </row>
        <row r="395">
          <cell r="J395">
            <v>0</v>
          </cell>
        </row>
        <row r="396">
          <cell r="J396">
            <v>0</v>
          </cell>
        </row>
        <row r="397">
          <cell r="J397">
            <v>0</v>
          </cell>
        </row>
        <row r="398">
          <cell r="J398">
            <v>0</v>
          </cell>
        </row>
        <row r="399">
          <cell r="J399">
            <v>0</v>
          </cell>
        </row>
        <row r="400">
          <cell r="J400">
            <v>0</v>
          </cell>
        </row>
        <row r="401">
          <cell r="J401">
            <v>0</v>
          </cell>
        </row>
        <row r="402">
          <cell r="J402">
            <v>0</v>
          </cell>
        </row>
        <row r="403">
          <cell r="J403">
            <v>0</v>
          </cell>
        </row>
        <row r="404">
          <cell r="J404">
            <v>0</v>
          </cell>
        </row>
        <row r="405">
          <cell r="J405">
            <v>0</v>
          </cell>
        </row>
        <row r="406">
          <cell r="J406">
            <v>0</v>
          </cell>
        </row>
        <row r="407">
          <cell r="J407">
            <v>0</v>
          </cell>
        </row>
        <row r="408">
          <cell r="J408">
            <v>0</v>
          </cell>
        </row>
        <row r="409">
          <cell r="J409">
            <v>0</v>
          </cell>
        </row>
        <row r="410">
          <cell r="J410">
            <v>0</v>
          </cell>
        </row>
        <row r="411">
          <cell r="J411">
            <v>0</v>
          </cell>
        </row>
        <row r="412">
          <cell r="J412">
            <v>0</v>
          </cell>
        </row>
        <row r="413">
          <cell r="J413">
            <v>0</v>
          </cell>
        </row>
        <row r="414">
          <cell r="J414">
            <v>0</v>
          </cell>
        </row>
        <row r="415">
          <cell r="J415">
            <v>0</v>
          </cell>
        </row>
        <row r="416">
          <cell r="J416">
            <v>0</v>
          </cell>
        </row>
        <row r="417">
          <cell r="J417">
            <v>30.466856480000001</v>
          </cell>
        </row>
        <row r="418">
          <cell r="J418">
            <v>11.838710240000001</v>
          </cell>
        </row>
        <row r="419">
          <cell r="J419">
            <v>10.443238239999998</v>
          </cell>
        </row>
        <row r="420">
          <cell r="J420">
            <v>9.6590918400000003</v>
          </cell>
        </row>
        <row r="421">
          <cell r="J421">
            <v>8.4763352000000012</v>
          </cell>
        </row>
        <row r="422">
          <cell r="J422">
            <v>8.2778766699999995</v>
          </cell>
        </row>
        <row r="423">
          <cell r="J423">
            <v>5.3655192899999999</v>
          </cell>
        </row>
        <row r="424">
          <cell r="J424">
            <v>5.1668866499999995</v>
          </cell>
        </row>
        <row r="425">
          <cell r="J425">
            <v>4.22291507</v>
          </cell>
        </row>
        <row r="426">
          <cell r="J426">
            <v>2.78404783</v>
          </cell>
        </row>
        <row r="427">
          <cell r="J427">
            <v>2.02673265</v>
          </cell>
        </row>
        <row r="428">
          <cell r="J428">
            <v>1.9523481999999999</v>
          </cell>
        </row>
        <row r="429">
          <cell r="J429">
            <v>1.8148686600000001</v>
          </cell>
        </row>
        <row r="430">
          <cell r="J430">
            <v>1.4806329300000001</v>
          </cell>
        </row>
        <row r="431">
          <cell r="J431">
            <v>1.2642304700000002</v>
          </cell>
        </row>
        <row r="432">
          <cell r="J432">
            <v>1.18424062</v>
          </cell>
        </row>
        <row r="433">
          <cell r="J433">
            <v>1.15977273</v>
          </cell>
        </row>
        <row r="434">
          <cell r="J434">
            <v>1.13915235</v>
          </cell>
        </row>
        <row r="435">
          <cell r="J435">
            <v>0.71396549000000009</v>
          </cell>
        </row>
        <row r="436">
          <cell r="J436">
            <v>0.52234080999999999</v>
          </cell>
        </row>
        <row r="437">
          <cell r="J437">
            <v>0.51058979000000004</v>
          </cell>
        </row>
        <row r="438">
          <cell r="J438">
            <v>0.50728693000000002</v>
          </cell>
        </row>
        <row r="439">
          <cell r="J439">
            <v>0.50589866999999999</v>
          </cell>
        </row>
        <row r="440">
          <cell r="J440">
            <v>0.42576285999999997</v>
          </cell>
        </row>
        <row r="441">
          <cell r="J441">
            <v>0.40600385999999999</v>
          </cell>
        </row>
        <row r="442">
          <cell r="J442">
            <v>0.36918718000000006</v>
          </cell>
        </row>
        <row r="443">
          <cell r="J443">
            <v>0.34436659000000003</v>
          </cell>
        </row>
        <row r="444">
          <cell r="J444">
            <v>0.27858242</v>
          </cell>
        </row>
        <row r="445">
          <cell r="J445">
            <v>0.21920582</v>
          </cell>
        </row>
        <row r="446">
          <cell r="J446">
            <v>0.19968639999999999</v>
          </cell>
        </row>
        <row r="447">
          <cell r="J447">
            <v>0.16103818</v>
          </cell>
        </row>
        <row r="448">
          <cell r="J448">
            <v>0.15585615</v>
          </cell>
        </row>
        <row r="449">
          <cell r="J449">
            <v>0.13782126</v>
          </cell>
        </row>
        <row r="450">
          <cell r="J450">
            <v>0.13041374</v>
          </cell>
        </row>
        <row r="451">
          <cell r="J451">
            <v>0.11477331000000002</v>
          </cell>
        </row>
        <row r="452">
          <cell r="J452">
            <v>0.11226886999999999</v>
          </cell>
        </row>
        <row r="453">
          <cell r="J453">
            <v>0.11215297</v>
          </cell>
        </row>
        <row r="454">
          <cell r="J454">
            <v>0.10520894</v>
          </cell>
        </row>
        <row r="455">
          <cell r="J455">
            <v>9.8355890000000001E-2</v>
          </cell>
        </row>
        <row r="456">
          <cell r="J456">
            <v>8.9359999999999995E-2</v>
          </cell>
        </row>
        <row r="457">
          <cell r="J457">
            <v>7.8839999999999993E-2</v>
          </cell>
        </row>
        <row r="458">
          <cell r="J458">
            <v>7.04684E-2</v>
          </cell>
        </row>
        <row r="459">
          <cell r="J459">
            <v>7.0310949999999997E-2</v>
          </cell>
        </row>
        <row r="460">
          <cell r="J460">
            <v>6.9038660000000002E-2</v>
          </cell>
        </row>
        <row r="461">
          <cell r="J461">
            <v>6.5775779999999992E-2</v>
          </cell>
        </row>
        <row r="462">
          <cell r="J462">
            <v>6.0718889999999998E-2</v>
          </cell>
        </row>
        <row r="463">
          <cell r="J463">
            <v>5.1864980000000005E-2</v>
          </cell>
        </row>
        <row r="464">
          <cell r="J464">
            <v>4.0995980000000001E-2</v>
          </cell>
        </row>
        <row r="465">
          <cell r="J465">
            <v>2.9295499999999999E-2</v>
          </cell>
        </row>
        <row r="466">
          <cell r="J466">
            <v>2.6083290000000002E-2</v>
          </cell>
        </row>
        <row r="467">
          <cell r="J467">
            <v>2.563582E-2</v>
          </cell>
        </row>
        <row r="468">
          <cell r="J468">
            <v>2.1336380000000002E-2</v>
          </cell>
        </row>
        <row r="469">
          <cell r="J469">
            <v>2.0316010000000002E-2</v>
          </cell>
        </row>
        <row r="470">
          <cell r="J470">
            <v>2.009418E-2</v>
          </cell>
        </row>
        <row r="471">
          <cell r="J471">
            <v>1.9129080000000003E-2</v>
          </cell>
        </row>
        <row r="472">
          <cell r="J472">
            <v>1.859827E-2</v>
          </cell>
        </row>
        <row r="473">
          <cell r="J473">
            <v>1.6954490000000003E-2</v>
          </cell>
        </row>
        <row r="474">
          <cell r="J474">
            <v>1.5470340000000001E-2</v>
          </cell>
        </row>
        <row r="475">
          <cell r="J475">
            <v>1.454299E-2</v>
          </cell>
        </row>
        <row r="476">
          <cell r="J476">
            <v>1.382036E-2</v>
          </cell>
        </row>
        <row r="477">
          <cell r="J477">
            <v>1.3622200000000001E-2</v>
          </cell>
        </row>
        <row r="478">
          <cell r="J478">
            <v>1.017356E-2</v>
          </cell>
        </row>
        <row r="479">
          <cell r="J479">
            <v>8.6561499999999996E-3</v>
          </cell>
        </row>
        <row r="480">
          <cell r="J480">
            <v>7.5686400000000006E-3</v>
          </cell>
        </row>
        <row r="481">
          <cell r="J481">
            <v>7.3386800000000002E-3</v>
          </cell>
        </row>
        <row r="482">
          <cell r="J482">
            <v>7.30337E-3</v>
          </cell>
        </row>
        <row r="483">
          <cell r="J483">
            <v>5.9000200000000006E-3</v>
          </cell>
        </row>
        <row r="484">
          <cell r="J484">
            <v>5.2160499999999999E-3</v>
          </cell>
        </row>
        <row r="485">
          <cell r="J485">
            <v>4.5208000000000002E-3</v>
          </cell>
        </row>
        <row r="486">
          <cell r="J486">
            <v>4.4446700000000004E-3</v>
          </cell>
        </row>
        <row r="487">
          <cell r="J487">
            <v>4.1950600000000005E-3</v>
          </cell>
        </row>
        <row r="488">
          <cell r="J488">
            <v>3.7003299999999999E-3</v>
          </cell>
        </row>
        <row r="489">
          <cell r="J489">
            <v>3.1164300000000003E-3</v>
          </cell>
        </row>
        <row r="490">
          <cell r="J490">
            <v>2.7614200000000001E-3</v>
          </cell>
        </row>
        <row r="491">
          <cell r="J491">
            <v>2.7133499999999998E-3</v>
          </cell>
        </row>
        <row r="492">
          <cell r="J492">
            <v>2.56179E-3</v>
          </cell>
        </row>
        <row r="493">
          <cell r="J493">
            <v>2.2635400000000001E-3</v>
          </cell>
        </row>
        <row r="494">
          <cell r="J494">
            <v>2.2499999999999998E-3</v>
          </cell>
        </row>
        <row r="495">
          <cell r="J495">
            <v>2.0222700000000001E-3</v>
          </cell>
        </row>
        <row r="496">
          <cell r="J496">
            <v>1.9805299999999999E-3</v>
          </cell>
        </row>
        <row r="497">
          <cell r="J497">
            <v>1.9106300000000002E-3</v>
          </cell>
        </row>
        <row r="498">
          <cell r="J498">
            <v>1.8796100000000001E-3</v>
          </cell>
        </row>
        <row r="499">
          <cell r="J499">
            <v>1.7696600000000002E-3</v>
          </cell>
        </row>
        <row r="500">
          <cell r="J500">
            <v>1.4233900000000001E-3</v>
          </cell>
        </row>
        <row r="501">
          <cell r="J501">
            <v>1.4227899999999999E-3</v>
          </cell>
        </row>
        <row r="502">
          <cell r="J502">
            <v>1.35527E-3</v>
          </cell>
        </row>
        <row r="503">
          <cell r="J503">
            <v>1.0770199999999999E-3</v>
          </cell>
        </row>
        <row r="504">
          <cell r="J504">
            <v>8.9234000000000004E-4</v>
          </cell>
        </row>
        <row r="505">
          <cell r="J505">
            <v>8.6401999999999996E-4</v>
          </cell>
        </row>
        <row r="506">
          <cell r="J506">
            <v>5.5635999999999999E-4</v>
          </cell>
        </row>
        <row r="507">
          <cell r="J507">
            <v>4.8024999999999999E-4</v>
          </cell>
        </row>
        <row r="508">
          <cell r="J508">
            <v>4.7894000000000002E-4</v>
          </cell>
        </row>
        <row r="509">
          <cell r="J509">
            <v>4.2636000000000003E-4</v>
          </cell>
        </row>
        <row r="510">
          <cell r="J510">
            <v>4.0920000000000003E-4</v>
          </cell>
        </row>
        <row r="511">
          <cell r="J511">
            <v>3.1551999999999996E-4</v>
          </cell>
        </row>
        <row r="512">
          <cell r="J512">
            <v>2.9665000000000003E-4</v>
          </cell>
        </row>
        <row r="513">
          <cell r="J513">
            <v>1.7085000000000001E-4</v>
          </cell>
        </row>
        <row r="514">
          <cell r="J514">
            <v>1.3124E-4</v>
          </cell>
        </row>
        <row r="515">
          <cell r="J515">
            <v>1.0357999999999999E-4</v>
          </cell>
        </row>
        <row r="516">
          <cell r="J516">
            <v>9.685000000000001E-5</v>
          </cell>
        </row>
        <row r="517">
          <cell r="J517">
            <v>7.8320000000000009E-5</v>
          </cell>
        </row>
        <row r="518">
          <cell r="J518">
            <v>5.893E-5</v>
          </cell>
        </row>
        <row r="519">
          <cell r="J519">
            <v>3.6239999999999999E-5</v>
          </cell>
        </row>
        <row r="520">
          <cell r="J520">
            <v>2.5999999999999998E-5</v>
          </cell>
        </row>
        <row r="521">
          <cell r="J521">
            <v>1.4070000000000001E-5</v>
          </cell>
        </row>
        <row r="522">
          <cell r="J522">
            <v>1.29E-5</v>
          </cell>
        </row>
        <row r="523">
          <cell r="J523">
            <v>1.1710000000000001E-5</v>
          </cell>
        </row>
        <row r="524">
          <cell r="J524">
            <v>1.06E-5</v>
          </cell>
        </row>
        <row r="525">
          <cell r="J525">
            <v>3.6800000000000003E-6</v>
          </cell>
        </row>
        <row r="526">
          <cell r="J526">
            <v>1.37E-6</v>
          </cell>
        </row>
        <row r="527">
          <cell r="J527">
            <v>0</v>
          </cell>
        </row>
        <row r="528">
          <cell r="J528">
            <v>0</v>
          </cell>
        </row>
        <row r="529">
          <cell r="J529">
            <v>0</v>
          </cell>
        </row>
        <row r="530">
          <cell r="J530">
            <v>0</v>
          </cell>
        </row>
        <row r="531">
          <cell r="J531">
            <v>0</v>
          </cell>
        </row>
        <row r="532">
          <cell r="J532">
            <v>0</v>
          </cell>
        </row>
        <row r="533">
          <cell r="J533">
            <v>0</v>
          </cell>
        </row>
        <row r="534">
          <cell r="J534">
            <v>0</v>
          </cell>
        </row>
        <row r="535">
          <cell r="J535">
            <v>0</v>
          </cell>
        </row>
        <row r="536">
          <cell r="J536">
            <v>0</v>
          </cell>
        </row>
        <row r="537">
          <cell r="J537">
            <v>0</v>
          </cell>
        </row>
        <row r="538">
          <cell r="J538">
            <v>0</v>
          </cell>
        </row>
        <row r="539">
          <cell r="J539">
            <v>0</v>
          </cell>
        </row>
        <row r="540">
          <cell r="J540">
            <v>0</v>
          </cell>
        </row>
        <row r="541">
          <cell r="J541">
            <v>0</v>
          </cell>
        </row>
        <row r="542">
          <cell r="J542">
            <v>0</v>
          </cell>
        </row>
        <row r="543">
          <cell r="J543">
            <v>0</v>
          </cell>
        </row>
        <row r="544">
          <cell r="J544">
            <v>17.6666667</v>
          </cell>
        </row>
        <row r="545">
          <cell r="J545">
            <v>11.89035127</v>
          </cell>
        </row>
        <row r="546">
          <cell r="J546">
            <v>0</v>
          </cell>
        </row>
        <row r="547">
          <cell r="J547">
            <v>0</v>
          </cell>
        </row>
        <row r="548">
          <cell r="J548">
            <v>18.665115329999999</v>
          </cell>
        </row>
        <row r="549">
          <cell r="J549">
            <v>1.1976185400000001</v>
          </cell>
        </row>
        <row r="550">
          <cell r="J550">
            <v>0.47736782000000005</v>
          </cell>
        </row>
        <row r="551">
          <cell r="J551">
            <v>6.7875749999999999E-2</v>
          </cell>
        </row>
        <row r="552">
          <cell r="J552">
            <v>5.5187710000000001E-2</v>
          </cell>
        </row>
        <row r="553">
          <cell r="J553">
            <v>5.1838130000000003E-2</v>
          </cell>
        </row>
        <row r="554">
          <cell r="J554">
            <v>0</v>
          </cell>
        </row>
        <row r="555">
          <cell r="J555">
            <v>0</v>
          </cell>
        </row>
        <row r="556">
          <cell r="J556">
            <v>0</v>
          </cell>
        </row>
        <row r="557">
          <cell r="J557">
            <v>0</v>
          </cell>
        </row>
        <row r="558">
          <cell r="J558">
            <v>16.641397000000001</v>
          </cell>
        </row>
        <row r="559">
          <cell r="J559">
            <v>0</v>
          </cell>
        </row>
        <row r="560">
          <cell r="J560">
            <v>8.7351229400000001</v>
          </cell>
        </row>
        <row r="561">
          <cell r="J561">
            <v>2.1843447299999998</v>
          </cell>
        </row>
        <row r="562">
          <cell r="J562">
            <v>1.61109937</v>
          </cell>
        </row>
        <row r="563">
          <cell r="J563">
            <v>1.2717322799999999</v>
          </cell>
        </row>
        <row r="564">
          <cell r="J564">
            <v>0.82006871999999997</v>
          </cell>
        </row>
        <row r="565">
          <cell r="J565">
            <v>0.67468399999999995</v>
          </cell>
        </row>
        <row r="566">
          <cell r="J566">
            <v>0.50127065000000004</v>
          </cell>
        </row>
        <row r="567">
          <cell r="J567">
            <v>0.15486930000000002</v>
          </cell>
        </row>
        <row r="568">
          <cell r="J568">
            <v>0.13361333000000003</v>
          </cell>
        </row>
        <row r="569">
          <cell r="J569">
            <v>0.11097119999999999</v>
          </cell>
        </row>
        <row r="570">
          <cell r="J570">
            <v>8.0406190000000002E-2</v>
          </cell>
        </row>
        <row r="571">
          <cell r="J571">
            <v>7.0084640000000004E-2</v>
          </cell>
        </row>
        <row r="572">
          <cell r="J572">
            <v>6.3637449999999998E-2</v>
          </cell>
        </row>
        <row r="573">
          <cell r="J573">
            <v>5.1985820000000002E-2</v>
          </cell>
        </row>
        <row r="574">
          <cell r="J574">
            <v>3.7181550000000001E-2</v>
          </cell>
        </row>
        <row r="575">
          <cell r="J575">
            <v>3.4027109999999999E-2</v>
          </cell>
        </row>
        <row r="576">
          <cell r="J576">
            <v>1.5010920000000001E-2</v>
          </cell>
        </row>
        <row r="577">
          <cell r="J577">
            <v>1.3954090000000001E-2</v>
          </cell>
        </row>
        <row r="578">
          <cell r="J578">
            <v>5.9500000000000004E-3</v>
          </cell>
        </row>
        <row r="579">
          <cell r="J579">
            <v>5.6368900000000003E-3</v>
          </cell>
        </row>
        <row r="580">
          <cell r="J580">
            <v>5.5575500000000005E-3</v>
          </cell>
        </row>
        <row r="581">
          <cell r="J581">
            <v>5.4055299999999995E-3</v>
          </cell>
        </row>
        <row r="582">
          <cell r="J582">
            <v>4.1960000000000001E-3</v>
          </cell>
        </row>
        <row r="583">
          <cell r="J583">
            <v>3.5776599999999999E-3</v>
          </cell>
        </row>
        <row r="584">
          <cell r="J584">
            <v>2.8861899999999998E-3</v>
          </cell>
        </row>
        <row r="585">
          <cell r="J585">
            <v>2.4220000000000001E-3</v>
          </cell>
        </row>
        <row r="586">
          <cell r="J586">
            <v>2.091E-3</v>
          </cell>
        </row>
        <row r="587">
          <cell r="J587">
            <v>1.5E-3</v>
          </cell>
        </row>
        <row r="588">
          <cell r="J588">
            <v>0</v>
          </cell>
        </row>
        <row r="589">
          <cell r="J589">
            <v>0</v>
          </cell>
        </row>
        <row r="590">
          <cell r="J590">
            <v>0</v>
          </cell>
        </row>
        <row r="591">
          <cell r="J591">
            <v>0</v>
          </cell>
        </row>
        <row r="592">
          <cell r="J592">
            <v>0</v>
          </cell>
        </row>
        <row r="593">
          <cell r="J593">
            <v>0</v>
          </cell>
        </row>
        <row r="594">
          <cell r="J594">
            <v>0</v>
          </cell>
        </row>
        <row r="595">
          <cell r="J595">
            <v>0</v>
          </cell>
        </row>
        <row r="596">
          <cell r="J596">
            <v>0</v>
          </cell>
        </row>
        <row r="597">
          <cell r="J597">
            <v>0</v>
          </cell>
        </row>
        <row r="598">
          <cell r="J598">
            <v>0</v>
          </cell>
        </row>
        <row r="599">
          <cell r="J599">
            <v>0</v>
          </cell>
        </row>
        <row r="600">
          <cell r="J600">
            <v>0</v>
          </cell>
        </row>
        <row r="601">
          <cell r="J601">
            <v>0</v>
          </cell>
        </row>
        <row r="602">
          <cell r="J602">
            <v>0</v>
          </cell>
        </row>
        <row r="603">
          <cell r="J603">
            <v>0</v>
          </cell>
        </row>
        <row r="604">
          <cell r="J604">
            <v>4.7769430999999996</v>
          </cell>
        </row>
        <row r="605">
          <cell r="J605">
            <v>2.2802860599999999</v>
          </cell>
        </row>
        <row r="606">
          <cell r="J606">
            <v>2.1005193799999997</v>
          </cell>
        </row>
        <row r="607">
          <cell r="J607">
            <v>0.78218911999999996</v>
          </cell>
        </row>
        <row r="608">
          <cell r="J608">
            <v>0.65685033999999998</v>
          </cell>
        </row>
        <row r="609">
          <cell r="J609">
            <v>0.57646302000000005</v>
          </cell>
        </row>
        <row r="610">
          <cell r="J610">
            <v>0.49977989</v>
          </cell>
        </row>
        <row r="611">
          <cell r="J611">
            <v>0.43797184</v>
          </cell>
        </row>
        <row r="612">
          <cell r="J612">
            <v>0.231069</v>
          </cell>
        </row>
        <row r="613">
          <cell r="J613">
            <v>0.20241848999999998</v>
          </cell>
        </row>
        <row r="614">
          <cell r="J614">
            <v>0.17910979999999999</v>
          </cell>
        </row>
        <row r="615">
          <cell r="J615">
            <v>0.15158779999999999</v>
          </cell>
        </row>
        <row r="616">
          <cell r="J616">
            <v>0.120277</v>
          </cell>
        </row>
        <row r="617">
          <cell r="J617">
            <v>8.6195999999999995E-2</v>
          </cell>
        </row>
        <row r="618">
          <cell r="J618">
            <v>5.936818E-2</v>
          </cell>
        </row>
        <row r="619">
          <cell r="J619">
            <v>4.7719999999999999E-2</v>
          </cell>
        </row>
        <row r="620">
          <cell r="J620">
            <v>4.5174110000000003E-2</v>
          </cell>
        </row>
        <row r="621">
          <cell r="J621">
            <v>3.7496340000000003E-2</v>
          </cell>
        </row>
        <row r="622">
          <cell r="J622">
            <v>2.9402000000000001E-2</v>
          </cell>
        </row>
        <row r="623">
          <cell r="J623">
            <v>2.4986000000000001E-2</v>
          </cell>
        </row>
        <row r="624">
          <cell r="J624">
            <v>1.9003700000000002E-2</v>
          </cell>
        </row>
        <row r="625">
          <cell r="J625">
            <v>1.7361310000000001E-2</v>
          </cell>
        </row>
        <row r="626">
          <cell r="J626">
            <v>6.9458699999999998E-3</v>
          </cell>
        </row>
        <row r="627">
          <cell r="J627">
            <v>5.0000000000000001E-3</v>
          </cell>
        </row>
        <row r="628">
          <cell r="J628">
            <v>2.34629E-3</v>
          </cell>
        </row>
        <row r="629">
          <cell r="J629">
            <v>1.8073E-3</v>
          </cell>
        </row>
        <row r="630">
          <cell r="J630">
            <v>1.5502000000000001E-3</v>
          </cell>
        </row>
        <row r="631">
          <cell r="J631">
            <v>7.9960000000000003E-4</v>
          </cell>
        </row>
        <row r="632">
          <cell r="J632">
            <v>5.8500000000000002E-4</v>
          </cell>
        </row>
        <row r="633">
          <cell r="J633">
            <v>4.1040000000000006E-4</v>
          </cell>
        </row>
        <row r="634">
          <cell r="J634">
            <v>3.4394999999999998E-4</v>
          </cell>
        </row>
        <row r="635">
          <cell r="J635">
            <v>3.1560000000000003E-4</v>
          </cell>
        </row>
        <row r="636">
          <cell r="J636">
            <v>0</v>
          </cell>
        </row>
        <row r="637">
          <cell r="J637">
            <v>0</v>
          </cell>
        </row>
        <row r="638">
          <cell r="J638">
            <v>0</v>
          </cell>
        </row>
        <row r="639">
          <cell r="J639">
            <v>0</v>
          </cell>
        </row>
        <row r="640">
          <cell r="J640">
            <v>0</v>
          </cell>
        </row>
        <row r="641">
          <cell r="J641">
            <v>0</v>
          </cell>
        </row>
        <row r="642">
          <cell r="J642">
            <v>0</v>
          </cell>
        </row>
        <row r="643">
          <cell r="J643">
            <v>0</v>
          </cell>
        </row>
        <row r="644">
          <cell r="J644">
            <v>0</v>
          </cell>
        </row>
        <row r="645">
          <cell r="J645">
            <v>0</v>
          </cell>
        </row>
        <row r="646">
          <cell r="J646">
            <v>0</v>
          </cell>
        </row>
        <row r="647">
          <cell r="J647">
            <v>0</v>
          </cell>
        </row>
        <row r="648">
          <cell r="J648">
            <v>0</v>
          </cell>
        </row>
        <row r="649">
          <cell r="J649">
            <v>0</v>
          </cell>
        </row>
        <row r="650">
          <cell r="J650">
            <v>0</v>
          </cell>
        </row>
        <row r="651">
          <cell r="J651">
            <v>0</v>
          </cell>
        </row>
        <row r="652">
          <cell r="J652">
            <v>0</v>
          </cell>
        </row>
        <row r="653">
          <cell r="J653">
            <v>2.4748654600000002</v>
          </cell>
        </row>
        <row r="654">
          <cell r="J654">
            <v>2.1889811200000002</v>
          </cell>
        </row>
        <row r="655">
          <cell r="J655">
            <v>0.87820016000000001</v>
          </cell>
        </row>
        <row r="656">
          <cell r="J656">
            <v>0.43501029999999996</v>
          </cell>
        </row>
        <row r="657">
          <cell r="J657">
            <v>0.42503329000000006</v>
          </cell>
        </row>
        <row r="658">
          <cell r="J658">
            <v>0.18752664000000002</v>
          </cell>
        </row>
        <row r="659">
          <cell r="J659">
            <v>0.17712916000000001</v>
          </cell>
        </row>
        <row r="660">
          <cell r="J660">
            <v>0.14158936999999999</v>
          </cell>
        </row>
        <row r="661">
          <cell r="J661">
            <v>0.113955</v>
          </cell>
        </row>
        <row r="662">
          <cell r="J662">
            <v>9.3457189999999996E-2</v>
          </cell>
        </row>
        <row r="663">
          <cell r="J663">
            <v>8.7359999999999993E-2</v>
          </cell>
        </row>
        <row r="664">
          <cell r="J664">
            <v>8.1916900000000015E-2</v>
          </cell>
        </row>
        <row r="665">
          <cell r="J665">
            <v>7.6492930000000001E-2</v>
          </cell>
        </row>
        <row r="666">
          <cell r="J666">
            <v>6.9100999999999996E-2</v>
          </cell>
        </row>
        <row r="667">
          <cell r="J667">
            <v>6.2469499999999997E-2</v>
          </cell>
        </row>
        <row r="668">
          <cell r="J668">
            <v>5.6559330000000005E-2</v>
          </cell>
        </row>
        <row r="669">
          <cell r="J669">
            <v>3.9867819999999998E-2</v>
          </cell>
        </row>
        <row r="670">
          <cell r="J670">
            <v>2.9583000000000002E-2</v>
          </cell>
        </row>
        <row r="671">
          <cell r="J671">
            <v>2.8297289999999999E-2</v>
          </cell>
        </row>
        <row r="672">
          <cell r="J672">
            <v>2.7285920000000002E-2</v>
          </cell>
        </row>
        <row r="673">
          <cell r="J673">
            <v>2.4316999999999998E-2</v>
          </cell>
        </row>
        <row r="674">
          <cell r="J674">
            <v>1.9476600000000004E-2</v>
          </cell>
        </row>
        <row r="675">
          <cell r="J675">
            <v>1.7965499999999999E-2</v>
          </cell>
        </row>
        <row r="676">
          <cell r="J676">
            <v>1.6844000000000001E-2</v>
          </cell>
        </row>
        <row r="677">
          <cell r="J677">
            <v>1.5824999999999999E-2</v>
          </cell>
        </row>
        <row r="678">
          <cell r="J678">
            <v>1.404E-2</v>
          </cell>
        </row>
        <row r="679">
          <cell r="J679">
            <v>1.2904489999999999E-2</v>
          </cell>
        </row>
        <row r="680">
          <cell r="J680">
            <v>1.2086899999999999E-2</v>
          </cell>
        </row>
        <row r="681">
          <cell r="J681">
            <v>1.148008E-2</v>
          </cell>
        </row>
        <row r="682">
          <cell r="J682">
            <v>1.09789E-2</v>
          </cell>
        </row>
        <row r="683">
          <cell r="J683">
            <v>8.4631499999999991E-3</v>
          </cell>
        </row>
        <row r="684">
          <cell r="J684">
            <v>8.1890000000000001E-3</v>
          </cell>
        </row>
        <row r="685">
          <cell r="J685">
            <v>7.077E-3</v>
          </cell>
        </row>
        <row r="686">
          <cell r="J686">
            <v>6.6796700000000004E-3</v>
          </cell>
        </row>
        <row r="687">
          <cell r="J687">
            <v>4.6569999999999997E-3</v>
          </cell>
        </row>
        <row r="688">
          <cell r="J688">
            <v>3.604E-3</v>
          </cell>
        </row>
        <row r="689">
          <cell r="J689">
            <v>3.1675000000000002E-3</v>
          </cell>
        </row>
        <row r="690">
          <cell r="J690">
            <v>2E-3</v>
          </cell>
        </row>
        <row r="691">
          <cell r="J691">
            <v>8.9999999999999998E-4</v>
          </cell>
        </row>
        <row r="692">
          <cell r="J692">
            <v>6.9999999999999999E-4</v>
          </cell>
        </row>
        <row r="693">
          <cell r="J693">
            <v>6.8499999999999995E-4</v>
          </cell>
        </row>
        <row r="694">
          <cell r="J694">
            <v>5.6999999999999998E-4</v>
          </cell>
        </row>
        <row r="695">
          <cell r="J695">
            <v>2.4856999999999999E-4</v>
          </cell>
        </row>
        <row r="696">
          <cell r="J696">
            <v>0</v>
          </cell>
        </row>
        <row r="697">
          <cell r="J697">
            <v>0</v>
          </cell>
        </row>
        <row r="698">
          <cell r="J698">
            <v>0</v>
          </cell>
        </row>
        <row r="699">
          <cell r="J699">
            <v>0</v>
          </cell>
        </row>
        <row r="700">
          <cell r="J700">
            <v>0</v>
          </cell>
        </row>
        <row r="701">
          <cell r="J701">
            <v>0</v>
          </cell>
        </row>
        <row r="702">
          <cell r="J702">
            <v>0</v>
          </cell>
        </row>
        <row r="703">
          <cell r="J703">
            <v>0</v>
          </cell>
        </row>
        <row r="704">
          <cell r="J704">
            <v>0</v>
          </cell>
        </row>
        <row r="705">
          <cell r="J705">
            <v>0</v>
          </cell>
        </row>
        <row r="706">
          <cell r="J706">
            <v>0</v>
          </cell>
        </row>
        <row r="707">
          <cell r="J707">
            <v>0</v>
          </cell>
        </row>
        <row r="708">
          <cell r="J708">
            <v>0</v>
          </cell>
        </row>
        <row r="709">
          <cell r="J709">
            <v>0</v>
          </cell>
        </row>
        <row r="710">
          <cell r="J710">
            <v>0</v>
          </cell>
        </row>
        <row r="711">
          <cell r="J711">
            <v>0</v>
          </cell>
        </row>
        <row r="712">
          <cell r="J712">
            <v>0</v>
          </cell>
        </row>
        <row r="713">
          <cell r="J713">
            <v>0</v>
          </cell>
        </row>
      </sheetData>
      <sheetData sheetId="10"/>
      <sheetData sheetId="11"/>
      <sheetData sheetId="12"/>
      <sheetData sheetId="13"/>
      <sheetData sheetId="14"/>
      <sheetData sheetId="15"/>
      <sheetData sheetId="16">
        <row r="2">
          <cell r="G2">
            <v>73.998781059999928</v>
          </cell>
        </row>
        <row r="3">
          <cell r="G3">
            <v>386.69349983000001</v>
          </cell>
        </row>
        <row r="4">
          <cell r="G4">
            <v>52.396687700000001</v>
          </cell>
        </row>
        <row r="5">
          <cell r="G5">
            <v>11.287445099999996</v>
          </cell>
        </row>
        <row r="6">
          <cell r="G6">
            <v>4.4933687099999986</v>
          </cell>
        </row>
        <row r="7">
          <cell r="G7">
            <v>7.5975197099999976</v>
          </cell>
        </row>
        <row r="8">
          <cell r="G8">
            <v>0.43752091000000004</v>
          </cell>
        </row>
        <row r="9">
          <cell r="G9">
            <v>0.10282948</v>
          </cell>
        </row>
        <row r="10">
          <cell r="G10">
            <v>0.15531302999999999</v>
          </cell>
        </row>
        <row r="11">
          <cell r="G11">
            <v>2.0757928599999995</v>
          </cell>
        </row>
        <row r="12">
          <cell r="G12">
            <v>0.26315062000000006</v>
          </cell>
        </row>
        <row r="13">
          <cell r="G13">
            <v>0.19977266000000005</v>
          </cell>
        </row>
        <row r="14">
          <cell r="G14">
            <v>2.3225940000000004E-2</v>
          </cell>
        </row>
        <row r="15">
          <cell r="G15">
            <v>1.19000496</v>
          </cell>
        </row>
        <row r="16">
          <cell r="G16">
            <v>4.9874729999999999E-2</v>
          </cell>
        </row>
        <row r="17">
          <cell r="G17">
            <v>0</v>
          </cell>
        </row>
        <row r="18">
          <cell r="G18">
            <v>1.8599260000000003E-2</v>
          </cell>
        </row>
        <row r="19">
          <cell r="G19">
            <v>0.44230327000000003</v>
          </cell>
        </row>
        <row r="20">
          <cell r="G20">
            <v>7.3759400000000003E-2</v>
          </cell>
        </row>
        <row r="21">
          <cell r="G21">
            <v>0</v>
          </cell>
        </row>
        <row r="22">
          <cell r="G22">
            <v>0.12619232999999999</v>
          </cell>
        </row>
        <row r="23">
          <cell r="G23">
            <v>0.20203826999999999</v>
          </cell>
        </row>
        <row r="24">
          <cell r="G24">
            <v>6.8312900000000011E-3</v>
          </cell>
        </row>
        <row r="25">
          <cell r="G25">
            <v>1.1384000000000001E-4</v>
          </cell>
        </row>
        <row r="26">
          <cell r="G26">
            <v>2.5200734599999999</v>
          </cell>
        </row>
        <row r="27">
          <cell r="G27">
            <v>0.72480624999999999</v>
          </cell>
        </row>
        <row r="28">
          <cell r="G28">
            <v>1.4698850000000001E-2</v>
          </cell>
        </row>
        <row r="29">
          <cell r="G29">
            <v>6.6683199999999993E-3</v>
          </cell>
        </row>
        <row r="30">
          <cell r="G30">
            <v>9.0409999999999997E-5</v>
          </cell>
        </row>
        <row r="31">
          <cell r="G31">
            <v>6.3023849999999992E-2</v>
          </cell>
        </row>
        <row r="32">
          <cell r="G32">
            <v>1.1918459999999999E-2</v>
          </cell>
        </row>
        <row r="33">
          <cell r="G33">
            <v>1.8768330000000003E-2</v>
          </cell>
        </row>
        <row r="34">
          <cell r="G34">
            <v>0</v>
          </cell>
        </row>
        <row r="35">
          <cell r="G35">
            <v>0</v>
          </cell>
        </row>
        <row r="36">
          <cell r="G36">
            <v>1.6519280000000001E-2</v>
          </cell>
        </row>
        <row r="37">
          <cell r="G37">
            <v>4.2575660000000001E-2</v>
          </cell>
        </row>
        <row r="38">
          <cell r="G38">
            <v>1.5252810000000002E-2</v>
          </cell>
        </row>
        <row r="39">
          <cell r="G39">
            <v>1.4983000000000002E-4</v>
          </cell>
        </row>
        <row r="40">
          <cell r="G40">
            <v>0</v>
          </cell>
        </row>
        <row r="41">
          <cell r="G41">
            <v>0</v>
          </cell>
        </row>
        <row r="42">
          <cell r="G42">
            <v>4.1978369999999994E-2</v>
          </cell>
        </row>
        <row r="43">
          <cell r="G43">
            <v>0</v>
          </cell>
        </row>
        <row r="44">
          <cell r="G44">
            <v>0</v>
          </cell>
        </row>
        <row r="45">
          <cell r="G45">
            <v>0</v>
          </cell>
        </row>
        <row r="46">
          <cell r="G46">
            <v>6.3516599999999994E-3</v>
          </cell>
        </row>
        <row r="47">
          <cell r="G47">
            <v>0</v>
          </cell>
        </row>
        <row r="48">
          <cell r="G48">
            <v>0</v>
          </cell>
        </row>
        <row r="49">
          <cell r="G49">
            <v>0</v>
          </cell>
        </row>
        <row r="50">
          <cell r="G50">
            <v>0</v>
          </cell>
        </row>
        <row r="51">
          <cell r="G51">
            <v>8.7353199999999992E-2</v>
          </cell>
        </row>
        <row r="52">
          <cell r="G52">
            <v>1.4236000000000001E-4</v>
          </cell>
        </row>
        <row r="53">
          <cell r="G53">
            <v>0</v>
          </cell>
        </row>
        <row r="54">
          <cell r="G54">
            <v>0</v>
          </cell>
        </row>
        <row r="55">
          <cell r="G55">
            <v>4.0955000000000001E-4</v>
          </cell>
        </row>
        <row r="56">
          <cell r="G56">
            <v>0</v>
          </cell>
        </row>
        <row r="57">
          <cell r="G57">
            <v>4.9405599999999992E-3</v>
          </cell>
        </row>
        <row r="58">
          <cell r="G58">
            <v>0</v>
          </cell>
        </row>
        <row r="59">
          <cell r="G59">
            <v>1.4284300000000001E-3</v>
          </cell>
        </row>
        <row r="60">
          <cell r="G60">
            <v>13485.784368409992</v>
          </cell>
        </row>
        <row r="61">
          <cell r="G61">
            <v>5674.9721361300253</v>
          </cell>
        </row>
        <row r="62">
          <cell r="G62">
            <v>3060.3314264000119</v>
          </cell>
        </row>
        <row r="63">
          <cell r="G63">
            <v>2250.9303124399939</v>
          </cell>
        </row>
        <row r="64">
          <cell r="G64">
            <v>2435.1541768099987</v>
          </cell>
        </row>
        <row r="65">
          <cell r="G65">
            <v>1486.8335776200006</v>
          </cell>
        </row>
        <row r="66">
          <cell r="G66">
            <v>1221.8907447100003</v>
          </cell>
        </row>
        <row r="67">
          <cell r="G67">
            <v>1114.3649920399973</v>
          </cell>
        </row>
        <row r="68">
          <cell r="G68">
            <v>1245.3650249799998</v>
          </cell>
        </row>
        <row r="69">
          <cell r="G69">
            <v>711.02297238000051</v>
          </cell>
        </row>
        <row r="70">
          <cell r="G70">
            <v>165.66472550999961</v>
          </cell>
        </row>
        <row r="71">
          <cell r="G71">
            <v>104.69632063999994</v>
          </cell>
        </row>
        <row r="72">
          <cell r="G72">
            <v>138.51368812999999</v>
          </cell>
        </row>
        <row r="73">
          <cell r="G73">
            <v>34.298337899999972</v>
          </cell>
        </row>
        <row r="74">
          <cell r="G74">
            <v>27.248835909999922</v>
          </cell>
        </row>
        <row r="75">
          <cell r="G75">
            <v>78.176334740000016</v>
          </cell>
        </row>
        <row r="76">
          <cell r="G76">
            <v>19.696434960000008</v>
          </cell>
        </row>
        <row r="77">
          <cell r="G77">
            <v>13.566586499999991</v>
          </cell>
        </row>
        <row r="78">
          <cell r="G78">
            <v>15.521168699999997</v>
          </cell>
        </row>
        <row r="79">
          <cell r="G79">
            <v>0</v>
          </cell>
        </row>
        <row r="80">
          <cell r="G80">
            <v>15.146380939999993</v>
          </cell>
        </row>
        <row r="81">
          <cell r="G81">
            <v>14.116853359999995</v>
          </cell>
        </row>
        <row r="82">
          <cell r="G82">
            <v>3.4261450000000006E-2</v>
          </cell>
        </row>
        <row r="83">
          <cell r="G83">
            <v>5.3597708999999973</v>
          </cell>
        </row>
        <row r="84">
          <cell r="G84">
            <v>7.6192308599999992</v>
          </cell>
        </row>
        <row r="85">
          <cell r="G85">
            <v>6.0183399999999998E-2</v>
          </cell>
        </row>
        <row r="86">
          <cell r="G86">
            <v>1.6360541500000001</v>
          </cell>
        </row>
        <row r="87">
          <cell r="G87">
            <v>4.8965149999999999E-2</v>
          </cell>
        </row>
        <row r="88">
          <cell r="G88">
            <v>5.3221400000000004E-3</v>
          </cell>
        </row>
        <row r="89">
          <cell r="G89">
            <v>9.2226829999999996E-2</v>
          </cell>
        </row>
        <row r="90">
          <cell r="G90">
            <v>9.1771000000000008E-4</v>
          </cell>
        </row>
        <row r="91">
          <cell r="G91">
            <v>5.5543900000000002E-3</v>
          </cell>
        </row>
        <row r="92">
          <cell r="G92">
            <v>4.6956419999999999E-2</v>
          </cell>
        </row>
        <row r="93">
          <cell r="G93">
            <v>1.9886919999999999E-2</v>
          </cell>
        </row>
        <row r="94">
          <cell r="G94">
            <v>1.6642800000000002E-3</v>
          </cell>
        </row>
        <row r="95">
          <cell r="G95">
            <v>4.4479999999999997E-3</v>
          </cell>
        </row>
        <row r="96">
          <cell r="G96">
            <v>0.30372933000000002</v>
          </cell>
        </row>
        <row r="97">
          <cell r="G97">
            <v>0</v>
          </cell>
        </row>
        <row r="98">
          <cell r="G98">
            <v>1.2589299999999999E-3</v>
          </cell>
        </row>
        <row r="99">
          <cell r="G99">
            <v>1.04392E-3</v>
          </cell>
        </row>
        <row r="100">
          <cell r="G100">
            <v>0</v>
          </cell>
        </row>
        <row r="101">
          <cell r="G101">
            <v>0</v>
          </cell>
        </row>
        <row r="102">
          <cell r="G102">
            <v>0</v>
          </cell>
        </row>
        <row r="103">
          <cell r="G103">
            <v>5.0823750000000001E-2</v>
          </cell>
        </row>
        <row r="104">
          <cell r="G104">
            <v>3.45028E-3</v>
          </cell>
        </row>
        <row r="105">
          <cell r="G105">
            <v>0</v>
          </cell>
        </row>
        <row r="106">
          <cell r="G106">
            <v>4.2849999999999997E-3</v>
          </cell>
        </row>
        <row r="107">
          <cell r="G107">
            <v>13105.828424530011</v>
          </cell>
        </row>
        <row r="108">
          <cell r="G108">
            <v>2167.5362576799989</v>
          </cell>
        </row>
        <row r="109">
          <cell r="G109">
            <v>1801.1043782499978</v>
          </cell>
        </row>
        <row r="110">
          <cell r="G110">
            <v>621.18328832999885</v>
          </cell>
        </row>
        <row r="111">
          <cell r="G111">
            <v>737.90280199999904</v>
          </cell>
        </row>
        <row r="112">
          <cell r="G112">
            <v>364.25481362999972</v>
          </cell>
        </row>
        <row r="113">
          <cell r="G113">
            <v>240.24546738000066</v>
          </cell>
        </row>
        <row r="114">
          <cell r="G114">
            <v>297.53751403999985</v>
          </cell>
        </row>
        <row r="115">
          <cell r="G115">
            <v>217.53812239999976</v>
          </cell>
        </row>
        <row r="116">
          <cell r="G116">
            <v>120.79228452999992</v>
          </cell>
        </row>
        <row r="117">
          <cell r="G117">
            <v>122.60089737</v>
          </cell>
        </row>
        <row r="118">
          <cell r="G118">
            <v>59.481843009999984</v>
          </cell>
        </row>
        <row r="119">
          <cell r="G119">
            <v>71.538066729999983</v>
          </cell>
        </row>
        <row r="120">
          <cell r="G120">
            <v>43.683863389999999</v>
          </cell>
        </row>
        <row r="121">
          <cell r="G121">
            <v>39.963449809999979</v>
          </cell>
        </row>
        <row r="122">
          <cell r="G122">
            <v>42.401948899999958</v>
          </cell>
        </row>
        <row r="123">
          <cell r="G123">
            <v>36.035643829999998</v>
          </cell>
        </row>
        <row r="124">
          <cell r="G124">
            <v>21.08865320999999</v>
          </cell>
        </row>
        <row r="125">
          <cell r="G125">
            <v>15.52743587000001</v>
          </cell>
        </row>
        <row r="126">
          <cell r="G126">
            <v>43.59100274</v>
          </cell>
        </row>
        <row r="127">
          <cell r="G127">
            <v>1.1367995499999999</v>
          </cell>
        </row>
        <row r="128">
          <cell r="G128">
            <v>0.24060965000000009</v>
          </cell>
        </row>
        <row r="129">
          <cell r="G129">
            <v>0.16291331999999997</v>
          </cell>
        </row>
        <row r="130">
          <cell r="G130">
            <v>1.9012156299999998</v>
          </cell>
        </row>
        <row r="131">
          <cell r="G131">
            <v>2.3164034099999999</v>
          </cell>
        </row>
        <row r="132">
          <cell r="G132">
            <v>0.17282610000000004</v>
          </cell>
        </row>
        <row r="133">
          <cell r="G133">
            <v>0.61908911</v>
          </cell>
        </row>
        <row r="134">
          <cell r="G134">
            <v>0.25705944000000003</v>
          </cell>
        </row>
        <row r="135">
          <cell r="G135">
            <v>8.1614870000000006E-2</v>
          </cell>
        </row>
        <row r="136">
          <cell r="G136">
            <v>0.19465131000000002</v>
          </cell>
        </row>
        <row r="137">
          <cell r="G137">
            <v>6.5874999999999996E-3</v>
          </cell>
        </row>
        <row r="138">
          <cell r="G138">
            <v>0.34499441000000003</v>
          </cell>
        </row>
        <row r="139">
          <cell r="G139">
            <v>5.0580099999999999E-3</v>
          </cell>
        </row>
        <row r="140">
          <cell r="G140">
            <v>1.459857E-2</v>
          </cell>
        </row>
        <row r="141">
          <cell r="G141">
            <v>1.5239100000000001E-3</v>
          </cell>
        </row>
        <row r="142">
          <cell r="G142">
            <v>2.4806050000000003E-2</v>
          </cell>
        </row>
        <row r="143">
          <cell r="G143">
            <v>1.3651750000000001E-2</v>
          </cell>
        </row>
        <row r="144">
          <cell r="G144">
            <v>0</v>
          </cell>
        </row>
        <row r="145">
          <cell r="G145">
            <v>0</v>
          </cell>
        </row>
        <row r="146">
          <cell r="G146">
            <v>1.5838099999999999E-3</v>
          </cell>
        </row>
        <row r="147">
          <cell r="G147">
            <v>2586.6291446399946</v>
          </cell>
        </row>
        <row r="148">
          <cell r="G148">
            <v>1419.4629501800027</v>
          </cell>
        </row>
        <row r="149">
          <cell r="G149">
            <v>1262.0877471199976</v>
          </cell>
        </row>
        <row r="150">
          <cell r="G150">
            <v>1077.5172043900027</v>
          </cell>
        </row>
        <row r="151">
          <cell r="G151">
            <v>844.58017828999937</v>
          </cell>
        </row>
        <row r="152">
          <cell r="G152">
            <v>425.10702611999994</v>
          </cell>
        </row>
        <row r="153">
          <cell r="G153">
            <v>389.0494431500008</v>
          </cell>
        </row>
        <row r="154">
          <cell r="G154">
            <v>430.38731481000013</v>
          </cell>
        </row>
        <row r="155">
          <cell r="G155">
            <v>287.81407372000007</v>
          </cell>
        </row>
        <row r="156">
          <cell r="G156">
            <v>240.32362738000006</v>
          </cell>
        </row>
        <row r="157">
          <cell r="G157">
            <v>284.21827120000006</v>
          </cell>
        </row>
        <row r="158">
          <cell r="G158">
            <v>229.77016893999976</v>
          </cell>
        </row>
        <row r="159">
          <cell r="G159">
            <v>264.78243020000014</v>
          </cell>
        </row>
        <row r="160">
          <cell r="G160">
            <v>135.37393062000001</v>
          </cell>
        </row>
        <row r="161">
          <cell r="G161">
            <v>144.94365650999987</v>
          </cell>
        </row>
        <row r="162">
          <cell r="G162">
            <v>97.032027939999793</v>
          </cell>
        </row>
        <row r="163">
          <cell r="G163">
            <v>104.75940086999999</v>
          </cell>
        </row>
        <row r="164">
          <cell r="G164">
            <v>50.775565710000031</v>
          </cell>
        </row>
        <row r="165">
          <cell r="G165">
            <v>59.39551686999998</v>
          </cell>
        </row>
        <row r="166">
          <cell r="G166">
            <v>52.447181169999965</v>
          </cell>
        </row>
        <row r="167">
          <cell r="G167">
            <v>5.771181409999997</v>
          </cell>
        </row>
        <row r="168">
          <cell r="G168">
            <v>26.355238739999976</v>
          </cell>
        </row>
        <row r="169">
          <cell r="G169">
            <v>5.7813915300000005</v>
          </cell>
        </row>
        <row r="170">
          <cell r="G170">
            <v>12.129998989999994</v>
          </cell>
        </row>
        <row r="171">
          <cell r="G171">
            <v>23.52434645999999</v>
          </cell>
        </row>
        <row r="172">
          <cell r="G172">
            <v>33.684882119999997</v>
          </cell>
        </row>
        <row r="173">
          <cell r="G173">
            <v>5.2024875599999998</v>
          </cell>
        </row>
        <row r="174">
          <cell r="G174">
            <v>7.0854339100000052</v>
          </cell>
        </row>
        <row r="175">
          <cell r="G175">
            <v>3.7496095799999987</v>
          </cell>
        </row>
        <row r="176">
          <cell r="G176">
            <v>2.2717698999999993</v>
          </cell>
        </row>
        <row r="177">
          <cell r="G177">
            <v>5.2280051800000003</v>
          </cell>
        </row>
        <row r="178">
          <cell r="G178">
            <v>3.5368270600000002</v>
          </cell>
        </row>
        <row r="179">
          <cell r="G179">
            <v>2.7279417300000026</v>
          </cell>
        </row>
        <row r="180">
          <cell r="G180">
            <v>4.7874390599999996</v>
          </cell>
        </row>
        <row r="181">
          <cell r="G181">
            <v>1.38152323</v>
          </cell>
        </row>
        <row r="182">
          <cell r="G182">
            <v>2.4847458000000016</v>
          </cell>
        </row>
        <row r="183">
          <cell r="G183">
            <v>2.8385605900000002</v>
          </cell>
        </row>
        <row r="184">
          <cell r="G184">
            <v>0.23326644999999999</v>
          </cell>
        </row>
        <row r="185">
          <cell r="G185">
            <v>0.77696169000000004</v>
          </cell>
        </row>
        <row r="186">
          <cell r="G186">
            <v>0.42878293999999983</v>
          </cell>
        </row>
        <row r="187">
          <cell r="G187">
            <v>7.0484620000000012E-2</v>
          </cell>
        </row>
        <row r="188">
          <cell r="G188">
            <v>5.9528609999999996E-2</v>
          </cell>
        </row>
        <row r="189">
          <cell r="G189">
            <v>0.13087317000000001</v>
          </cell>
        </row>
        <row r="190">
          <cell r="G190">
            <v>0.19767511999999998</v>
          </cell>
        </row>
        <row r="191">
          <cell r="G191">
            <v>0.54232334999999998</v>
          </cell>
        </row>
        <row r="192">
          <cell r="G192">
            <v>0</v>
          </cell>
        </row>
        <row r="193">
          <cell r="G193">
            <v>6.9120000000000002E-5</v>
          </cell>
        </row>
        <row r="194">
          <cell r="G194">
            <v>6.8920000000000006E-4</v>
          </cell>
        </row>
        <row r="195">
          <cell r="G195">
            <v>7.569563E-2</v>
          </cell>
        </row>
        <row r="196">
          <cell r="G196">
            <v>2.0425299999999999E-3</v>
          </cell>
        </row>
        <row r="197">
          <cell r="G197">
            <v>0</v>
          </cell>
        </row>
        <row r="198">
          <cell r="G198">
            <v>1.4161799999999997E-3</v>
          </cell>
        </row>
        <row r="199">
          <cell r="G199">
            <v>6.0133299999999999E-3</v>
          </cell>
        </row>
        <row r="200">
          <cell r="G200">
            <v>0</v>
          </cell>
        </row>
        <row r="201">
          <cell r="G201">
            <v>9.7918000000000007E-4</v>
          </cell>
        </row>
        <row r="202">
          <cell r="G202">
            <v>0</v>
          </cell>
        </row>
        <row r="203">
          <cell r="G203">
            <v>7.8865307399999987</v>
          </cell>
        </row>
        <row r="204">
          <cell r="G204">
            <v>0</v>
          </cell>
        </row>
        <row r="205">
          <cell r="G205">
            <v>1.1083790000000001E-2</v>
          </cell>
        </row>
        <row r="206">
          <cell r="G206">
            <v>285.67718296999959</v>
          </cell>
        </row>
        <row r="207">
          <cell r="G207">
            <v>130.13925273999999</v>
          </cell>
        </row>
        <row r="208">
          <cell r="G208">
            <v>0.23658778000000003</v>
          </cell>
        </row>
        <row r="209">
          <cell r="G209">
            <v>8.0124269999999997E-2</v>
          </cell>
        </row>
        <row r="210">
          <cell r="G210">
            <v>5.6247999999999992E-3</v>
          </cell>
        </row>
        <row r="211">
          <cell r="G211">
            <v>1.0672449999999998E-2</v>
          </cell>
        </row>
        <row r="212">
          <cell r="G212">
            <v>4.1066679999999994E-2</v>
          </cell>
        </row>
        <row r="213">
          <cell r="G213">
            <v>7.437590999999999E-2</v>
          </cell>
        </row>
        <row r="214">
          <cell r="G214">
            <v>0</v>
          </cell>
        </row>
        <row r="215">
          <cell r="G215">
            <v>7.9553999999999996E-4</v>
          </cell>
        </row>
        <row r="216">
          <cell r="G216">
            <v>6.1187000000000004E-4</v>
          </cell>
        </row>
        <row r="217">
          <cell r="G217">
            <v>0</v>
          </cell>
        </row>
        <row r="218">
          <cell r="G218">
            <v>4.1731299999999997E-3</v>
          </cell>
        </row>
        <row r="219">
          <cell r="G219">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COMENTARIOS_DIC2015"/>
      <sheetName val="GRAFICO"/>
      <sheetName val="COMENTARIOS"/>
      <sheetName val="GRAFICAS"/>
      <sheetName val="C_01"/>
      <sheetName val="C_02"/>
      <sheetName val="C_2.1.1"/>
      <sheetName val="C_2.1.2"/>
      <sheetName val="C_2.2.1"/>
      <sheetName val="C_2.3.1"/>
      <sheetName val="C_2.4.1"/>
      <sheetName val="C_2.4.2"/>
      <sheetName val="C_2.5.1"/>
      <sheetName val="C_2.5.2"/>
      <sheetName val="C_3.1.1"/>
      <sheetName val="C_3.1.2"/>
      <sheetName val="C_3.2.1"/>
      <sheetName val="C_3.3.1"/>
      <sheetName val="C_3.4.1"/>
      <sheetName val="C_3.5.1"/>
      <sheetName val="C_3.5.2"/>
      <sheetName val="C_3.6.1"/>
      <sheetName val="C_3.6.2"/>
      <sheetName val="C_4.1"/>
      <sheetName val="C_4.2"/>
      <sheetName val="C5.1"/>
      <sheetName val="C5.2"/>
      <sheetName val="Hoja27"/>
    </sheetNames>
    <sheetDataSet>
      <sheetData sheetId="0" refreshError="1"/>
      <sheetData sheetId="1" refreshError="1"/>
      <sheetData sheetId="2" refreshError="1"/>
      <sheetData sheetId="3" refreshError="1"/>
      <sheetData sheetId="4">
        <row r="5">
          <cell r="D5" t="str">
            <v>Importación</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I13"/>
  <sheetViews>
    <sheetView tabSelected="1" zoomScaleNormal="100" workbookViewId="0"/>
  </sheetViews>
  <sheetFormatPr baseColWidth="10" defaultColWidth="11.42578125" defaultRowHeight="15" x14ac:dyDescent="0.25"/>
  <cols>
    <col min="1" max="1" width="3.7109375" style="1" customWidth="1"/>
    <col min="2" max="16384" width="11.42578125" style="1"/>
  </cols>
  <sheetData>
    <row r="2" spans="2:9" x14ac:dyDescent="0.25">
      <c r="B2" s="608" t="s">
        <v>0</v>
      </c>
      <c r="C2" s="608"/>
      <c r="D2" s="608"/>
      <c r="E2" s="608"/>
      <c r="F2" s="608"/>
      <c r="G2" s="608"/>
      <c r="H2" s="608"/>
      <c r="I2" s="608"/>
    </row>
    <row r="3" spans="2:9" x14ac:dyDescent="0.25">
      <c r="B3" s="609" t="s">
        <v>1</v>
      </c>
      <c r="C3" s="609"/>
      <c r="D3" s="609"/>
      <c r="E3" s="609"/>
      <c r="F3" s="609"/>
      <c r="G3" s="609"/>
      <c r="H3" s="609"/>
      <c r="I3" s="609"/>
    </row>
    <row r="4" spans="2:9" ht="22.5" customHeight="1" x14ac:dyDescent="0.25">
      <c r="B4" s="2"/>
      <c r="C4" s="3">
        <v>2014</v>
      </c>
      <c r="D4" s="3">
        <v>2015</v>
      </c>
      <c r="E4" s="4">
        <v>2016</v>
      </c>
      <c r="F4" s="4">
        <v>2017</v>
      </c>
      <c r="G4" s="5">
        <v>2018</v>
      </c>
      <c r="H4" s="5" t="s">
        <v>2</v>
      </c>
      <c r="I4" s="5" t="s">
        <v>3</v>
      </c>
    </row>
    <row r="5" spans="2:9" x14ac:dyDescent="0.25">
      <c r="B5" s="6" t="s">
        <v>4</v>
      </c>
      <c r="C5" s="7">
        <v>920.75478374999966</v>
      </c>
      <c r="D5" s="7">
        <v>452.32184680000017</v>
      </c>
      <c r="E5" s="7">
        <v>311.90487231000088</v>
      </c>
      <c r="F5" s="7">
        <v>327.17930734000032</v>
      </c>
      <c r="G5" s="8">
        <v>648.8374845600008</v>
      </c>
      <c r="H5" s="9">
        <f>+G5/$G$11</f>
        <v>4.5854273529798246E-3</v>
      </c>
      <c r="I5" s="9">
        <f>+G5/F5-1</f>
        <v>0.98312506324166038</v>
      </c>
    </row>
    <row r="6" spans="2:9" x14ac:dyDescent="0.25">
      <c r="B6" s="6" t="s">
        <v>5</v>
      </c>
      <c r="C6" s="7">
        <v>54282.367338219556</v>
      </c>
      <c r="D6" s="7">
        <v>44916.864283540745</v>
      </c>
      <c r="E6" s="7">
        <v>42760.529851011197</v>
      </c>
      <c r="F6" s="7">
        <v>48203.770075721441</v>
      </c>
      <c r="G6" s="8">
        <v>53767.63561784078</v>
      </c>
      <c r="H6" s="9">
        <f t="shared" ref="H6:H11" si="0">+G6/$G$11</f>
        <v>0.37998357513868336</v>
      </c>
      <c r="I6" s="9">
        <f t="shared" ref="I6:I11" si="1">+G6/F6-1</f>
        <v>0.11542386691703332</v>
      </c>
    </row>
    <row r="7" spans="2:9" x14ac:dyDescent="0.25">
      <c r="B7" s="6" t="s">
        <v>6</v>
      </c>
      <c r="C7" s="7">
        <v>55658.475332240625</v>
      </c>
      <c r="D7" s="7">
        <v>49131.357574188478</v>
      </c>
      <c r="E7" s="7">
        <v>48684.881334869693</v>
      </c>
      <c r="F7" s="7">
        <v>53370.235537580869</v>
      </c>
      <c r="G7" s="8">
        <v>62180.375183260585</v>
      </c>
      <c r="H7" s="9">
        <f t="shared" si="0"/>
        <v>0.43943760952285787</v>
      </c>
      <c r="I7" s="9">
        <f t="shared" si="1"/>
        <v>0.16507589964589942</v>
      </c>
    </row>
    <row r="8" spans="2:9" x14ac:dyDescent="0.25">
      <c r="B8" s="6" t="s">
        <v>7</v>
      </c>
      <c r="C8" s="7">
        <v>1324.3580917099994</v>
      </c>
      <c r="D8" s="7">
        <v>901.93998871000088</v>
      </c>
      <c r="E8" s="7">
        <v>813.93194370000049</v>
      </c>
      <c r="F8" s="7">
        <v>750.93230487999949</v>
      </c>
      <c r="G8" s="8">
        <v>671.86894338999912</v>
      </c>
      <c r="H8" s="9">
        <f t="shared" si="0"/>
        <v>4.7481939683669122E-3</v>
      </c>
      <c r="I8" s="9">
        <f t="shared" si="1"/>
        <v>-0.10528693595441319</v>
      </c>
    </row>
    <row r="9" spans="2:9" x14ac:dyDescent="0.25">
      <c r="B9" s="6" t="s">
        <v>8</v>
      </c>
      <c r="C9" s="7">
        <v>23122.664589489857</v>
      </c>
      <c r="D9" s="7">
        <v>19086.801996589857</v>
      </c>
      <c r="E9" s="7">
        <v>18732.969757669878</v>
      </c>
      <c r="F9" s="7">
        <v>20688.250723050092</v>
      </c>
      <c r="G9" s="8">
        <v>22799.435864939922</v>
      </c>
      <c r="H9" s="9">
        <f t="shared" si="0"/>
        <v>0.16112687589019373</v>
      </c>
      <c r="I9" s="9">
        <f t="shared" si="1"/>
        <v>0.10204754235396152</v>
      </c>
    </row>
    <row r="10" spans="2:9" x14ac:dyDescent="0.25">
      <c r="B10" s="6" t="s">
        <v>9</v>
      </c>
      <c r="C10" s="7">
        <v>1531.945380670006</v>
      </c>
      <c r="D10" s="7">
        <v>1176.2990666500025</v>
      </c>
      <c r="E10" s="7">
        <v>1134.9362091999997</v>
      </c>
      <c r="F10" s="7">
        <v>1292.3190980800005</v>
      </c>
      <c r="G10" s="8">
        <v>1431.740942790002</v>
      </c>
      <c r="H10" s="9">
        <f t="shared" si="0"/>
        <v>1.011831812692272E-2</v>
      </c>
      <c r="I10" s="9">
        <f t="shared" si="1"/>
        <v>0.10788499908199189</v>
      </c>
    </row>
    <row r="11" spans="2:9" x14ac:dyDescent="0.25">
      <c r="B11" s="10" t="s">
        <v>10</v>
      </c>
      <c r="C11" s="11">
        <v>136840.56551608254</v>
      </c>
      <c r="D11" s="11">
        <v>115665.58475648113</v>
      </c>
      <c r="E11" s="11">
        <v>112439.15396876151</v>
      </c>
      <c r="F11" s="11">
        <v>124632.68704664994</v>
      </c>
      <c r="G11" s="12">
        <v>141499.89403678066</v>
      </c>
      <c r="H11" s="13">
        <f t="shared" si="0"/>
        <v>1</v>
      </c>
      <c r="I11" s="13">
        <f t="shared" si="1"/>
        <v>0.13533533930643205</v>
      </c>
    </row>
    <row r="12" spans="2:9" ht="18" customHeight="1" x14ac:dyDescent="0.25">
      <c r="B12" s="610" t="s">
        <v>11</v>
      </c>
      <c r="C12" s="610"/>
      <c r="D12" s="610"/>
      <c r="E12" s="610"/>
      <c r="F12" s="610"/>
      <c r="G12" s="610"/>
      <c r="H12" s="610"/>
      <c r="I12" s="610"/>
    </row>
    <row r="13" spans="2:9" ht="27.75" customHeight="1" x14ac:dyDescent="0.25">
      <c r="B13" s="610" t="s">
        <v>12</v>
      </c>
      <c r="C13" s="610"/>
      <c r="D13" s="610"/>
      <c r="E13" s="610"/>
      <c r="F13" s="610"/>
      <c r="G13" s="610"/>
      <c r="H13" s="610"/>
      <c r="I13" s="610"/>
    </row>
  </sheetData>
  <mergeCells count="4">
    <mergeCell ref="B2:I2"/>
    <mergeCell ref="B3:I3"/>
    <mergeCell ref="B12:I12"/>
    <mergeCell ref="B13:I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20"/>
  <sheetViews>
    <sheetView zoomScaleNormal="100" workbookViewId="0">
      <selection sqref="A1:A1048576"/>
    </sheetView>
  </sheetViews>
  <sheetFormatPr baseColWidth="10" defaultColWidth="11.42578125" defaultRowHeight="15" x14ac:dyDescent="0.25"/>
  <cols>
    <col min="1" max="1" width="3.7109375" style="253" customWidth="1"/>
    <col min="2" max="2" width="40.7109375" style="253" customWidth="1"/>
    <col min="3" max="9" width="13.7109375" style="253" customWidth="1"/>
    <col min="10" max="10" width="29" style="272" customWidth="1"/>
    <col min="11" max="16384" width="11.42578125" style="253"/>
  </cols>
  <sheetData>
    <row r="1" spans="1:10" x14ac:dyDescent="0.25">
      <c r="B1" s="273" t="s">
        <v>352</v>
      </c>
      <c r="C1" s="182"/>
      <c r="J1" s="254"/>
    </row>
    <row r="2" spans="1:10" x14ac:dyDescent="0.25">
      <c r="B2" s="273" t="s">
        <v>353</v>
      </c>
      <c r="C2" s="182"/>
      <c r="J2" s="254"/>
    </row>
    <row r="3" spans="1:10" ht="15.75" thickBot="1" x14ac:dyDescent="0.3">
      <c r="J3" s="254"/>
    </row>
    <row r="4" spans="1:10" ht="27" customHeight="1" x14ac:dyDescent="0.25">
      <c r="B4" s="255" t="s">
        <v>354</v>
      </c>
      <c r="C4" s="256" t="s">
        <v>355</v>
      </c>
      <c r="D4" s="256" t="s">
        <v>356</v>
      </c>
      <c r="E4" s="256" t="s">
        <v>357</v>
      </c>
      <c r="F4" s="256" t="s">
        <v>358</v>
      </c>
      <c r="G4" s="257" t="s">
        <v>359</v>
      </c>
      <c r="H4" s="258" t="s">
        <v>360</v>
      </c>
      <c r="I4" s="259" t="s">
        <v>3</v>
      </c>
      <c r="J4" s="260"/>
    </row>
    <row r="5" spans="1:10" ht="21" customHeight="1" x14ac:dyDescent="0.25">
      <c r="A5" s="179"/>
      <c r="B5" s="261" t="s">
        <v>361</v>
      </c>
      <c r="C5" s="262">
        <v>152309.37888999996</v>
      </c>
      <c r="D5" s="262">
        <v>173766.90009999997</v>
      </c>
      <c r="E5" s="262">
        <v>205518.66349000015</v>
      </c>
      <c r="F5" s="262">
        <v>248665.81589000011</v>
      </c>
      <c r="G5" s="263">
        <v>281687.88264000032</v>
      </c>
      <c r="H5" s="264">
        <f t="shared" ref="H5:H16" si="0">+G5/$G$19</f>
        <v>0.23622225845494799</v>
      </c>
      <c r="I5" s="265">
        <f t="shared" ref="I5:I19" si="1">++IF(F5=0,"-",(G5/F5-1))</f>
        <v>0.13279696942585728</v>
      </c>
      <c r="J5" s="266"/>
    </row>
    <row r="6" spans="1:10" ht="21" customHeight="1" x14ac:dyDescent="0.25">
      <c r="A6" s="179"/>
      <c r="B6" s="261" t="s">
        <v>362</v>
      </c>
      <c r="C6" s="262">
        <v>409467.91136999987</v>
      </c>
      <c r="D6" s="262">
        <v>232674.49479999984</v>
      </c>
      <c r="E6" s="262">
        <v>245596.31213000012</v>
      </c>
      <c r="F6" s="262">
        <v>243851.91824000006</v>
      </c>
      <c r="G6" s="263">
        <v>276961.35152999993</v>
      </c>
      <c r="H6" s="264">
        <f t="shared" si="0"/>
        <v>0.23225860960005998</v>
      </c>
      <c r="I6" s="265">
        <f t="shared" si="1"/>
        <v>0.13577680064592901</v>
      </c>
      <c r="J6" s="266"/>
    </row>
    <row r="7" spans="1:10" ht="21" customHeight="1" x14ac:dyDescent="0.25">
      <c r="A7" s="179"/>
      <c r="B7" s="261" t="s">
        <v>340</v>
      </c>
      <c r="C7" s="262">
        <v>316490.7420200003</v>
      </c>
      <c r="D7" s="262">
        <v>313248.24189999985</v>
      </c>
      <c r="E7" s="262">
        <v>253903.8960600002</v>
      </c>
      <c r="F7" s="262">
        <v>231482.3649300001</v>
      </c>
      <c r="G7" s="263">
        <v>259000.20510999986</v>
      </c>
      <c r="H7" s="264">
        <f t="shared" si="0"/>
        <v>0.21719646872268761</v>
      </c>
      <c r="I7" s="265">
        <f t="shared" si="1"/>
        <v>0.11887661588527965</v>
      </c>
      <c r="J7" s="266"/>
    </row>
    <row r="8" spans="1:10" ht="21" customHeight="1" x14ac:dyDescent="0.25">
      <c r="A8" s="179"/>
      <c r="B8" s="261" t="s">
        <v>341</v>
      </c>
      <c r="C8" s="262">
        <v>165018.4287700002</v>
      </c>
      <c r="D8" s="262">
        <v>113792.66558999998</v>
      </c>
      <c r="E8" s="262">
        <v>109331.23153</v>
      </c>
      <c r="F8" s="262">
        <v>95709.558660000039</v>
      </c>
      <c r="G8" s="263">
        <v>107437.49734</v>
      </c>
      <c r="H8" s="264">
        <f t="shared" si="0"/>
        <v>9.0096627609775548E-2</v>
      </c>
      <c r="I8" s="265">
        <f t="shared" si="1"/>
        <v>0.12253675436601319</v>
      </c>
      <c r="J8" s="266"/>
    </row>
    <row r="9" spans="1:10" ht="21" customHeight="1" x14ac:dyDescent="0.25">
      <c r="A9" s="179"/>
      <c r="B9" s="261" t="s">
        <v>342</v>
      </c>
      <c r="C9" s="262">
        <v>112739.28602</v>
      </c>
      <c r="D9" s="262">
        <v>85119.873569999982</v>
      </c>
      <c r="E9" s="262">
        <v>48104.654680000014</v>
      </c>
      <c r="F9" s="262">
        <v>61961.698250000016</v>
      </c>
      <c r="G9" s="263">
        <v>94377.295589999994</v>
      </c>
      <c r="H9" s="264">
        <f t="shared" si="0"/>
        <v>7.9144398055744414E-2</v>
      </c>
      <c r="I9" s="265">
        <f t="shared" si="1"/>
        <v>0.52315540496019208</v>
      </c>
      <c r="J9" s="266"/>
    </row>
    <row r="10" spans="1:10" ht="21" customHeight="1" x14ac:dyDescent="0.25">
      <c r="A10" s="179"/>
      <c r="B10" s="261" t="s">
        <v>343</v>
      </c>
      <c r="C10" s="262">
        <v>27437.012360000001</v>
      </c>
      <c r="D10" s="262">
        <v>23987.709460000002</v>
      </c>
      <c r="E10" s="262">
        <v>26294.437870000002</v>
      </c>
      <c r="F10" s="262">
        <v>30393.594559999998</v>
      </c>
      <c r="G10" s="263">
        <v>35905.094509999995</v>
      </c>
      <c r="H10" s="264">
        <f t="shared" si="0"/>
        <v>3.0109859308467636E-2</v>
      </c>
      <c r="I10" s="265">
        <f t="shared" si="1"/>
        <v>0.18133754923655854</v>
      </c>
      <c r="J10" s="266"/>
    </row>
    <row r="11" spans="1:10" ht="21" customHeight="1" x14ac:dyDescent="0.25">
      <c r="A11" s="179"/>
      <c r="B11" s="261" t="s">
        <v>344</v>
      </c>
      <c r="C11" s="262">
        <v>41498.791139999994</v>
      </c>
      <c r="D11" s="262">
        <v>50214.785579999989</v>
      </c>
      <c r="E11" s="262">
        <v>42163.137369999989</v>
      </c>
      <c r="F11" s="262">
        <v>43025.225770000005</v>
      </c>
      <c r="G11" s="263">
        <v>35016.745280000003</v>
      </c>
      <c r="H11" s="264">
        <f t="shared" si="0"/>
        <v>2.9364893428357346E-2</v>
      </c>
      <c r="I11" s="265">
        <f t="shared" si="1"/>
        <v>-0.18613453727845486</v>
      </c>
      <c r="J11" s="266"/>
    </row>
    <row r="12" spans="1:10" ht="21" customHeight="1" x14ac:dyDescent="0.25">
      <c r="A12" s="179"/>
      <c r="B12" s="261" t="s">
        <v>345</v>
      </c>
      <c r="C12" s="262">
        <v>5927.6869200000001</v>
      </c>
      <c r="D12" s="262">
        <v>26198.607439999996</v>
      </c>
      <c r="E12" s="262">
        <v>11714.934929999999</v>
      </c>
      <c r="F12" s="262">
        <v>11873.3035</v>
      </c>
      <c r="G12" s="263">
        <v>29441.994269999999</v>
      </c>
      <c r="H12" s="264">
        <f t="shared" si="0"/>
        <v>2.4689930978555454E-2</v>
      </c>
      <c r="I12" s="265">
        <f t="shared" si="1"/>
        <v>1.4796800881911256</v>
      </c>
      <c r="J12" s="266"/>
    </row>
    <row r="13" spans="1:10" ht="21" customHeight="1" x14ac:dyDescent="0.25">
      <c r="A13" s="179"/>
      <c r="B13" s="261" t="s">
        <v>346</v>
      </c>
      <c r="C13" s="262">
        <v>17750.922399999996</v>
      </c>
      <c r="D13" s="262">
        <v>23263.267340000002</v>
      </c>
      <c r="E13" s="262">
        <v>22796.883280000009</v>
      </c>
      <c r="F13" s="262">
        <v>22253.997539999997</v>
      </c>
      <c r="G13" s="263">
        <v>26841.394380000002</v>
      </c>
      <c r="H13" s="264">
        <f t="shared" si="0"/>
        <v>2.2509078988771448E-2</v>
      </c>
      <c r="I13" s="265">
        <f t="shared" si="1"/>
        <v>0.20613810313200953</v>
      </c>
      <c r="J13" s="266"/>
    </row>
    <row r="14" spans="1:10" ht="21" customHeight="1" x14ac:dyDescent="0.25">
      <c r="A14" s="179"/>
      <c r="B14" s="261" t="s">
        <v>347</v>
      </c>
      <c r="C14" s="262">
        <v>2746.73162</v>
      </c>
      <c r="D14" s="262">
        <v>2571.6826599999999</v>
      </c>
      <c r="E14" s="262">
        <v>8682.0514599999988</v>
      </c>
      <c r="F14" s="262">
        <v>18001.785640000002</v>
      </c>
      <c r="G14" s="263">
        <v>25926.045170000001</v>
      </c>
      <c r="H14" s="264">
        <f t="shared" si="0"/>
        <v>2.1741471040446984E-2</v>
      </c>
      <c r="I14" s="265">
        <f t="shared" si="1"/>
        <v>0.4401929724344833</v>
      </c>
      <c r="J14" s="266"/>
    </row>
    <row r="15" spans="1:10" ht="21" customHeight="1" x14ac:dyDescent="0.25">
      <c r="A15" s="179"/>
      <c r="B15" s="261" t="s">
        <v>348</v>
      </c>
      <c r="C15" s="262">
        <v>14046.159310000001</v>
      </c>
      <c r="D15" s="262">
        <v>9559.5393100000001</v>
      </c>
      <c r="E15" s="262">
        <v>6632.3730500000001</v>
      </c>
      <c r="F15" s="262">
        <v>9556.2189399999988</v>
      </c>
      <c r="G15" s="263">
        <v>15055.483279999999</v>
      </c>
      <c r="H15" s="264">
        <f t="shared" si="0"/>
        <v>1.2625464145639061E-2</v>
      </c>
      <c r="I15" s="265">
        <f t="shared" si="1"/>
        <v>0.5754644566567455</v>
      </c>
      <c r="J15" s="266"/>
    </row>
    <row r="16" spans="1:10" ht="21" customHeight="1" x14ac:dyDescent="0.25">
      <c r="A16" s="179"/>
      <c r="B16" s="261" t="s">
        <v>349</v>
      </c>
      <c r="C16" s="262">
        <v>0</v>
      </c>
      <c r="D16" s="262">
        <v>0</v>
      </c>
      <c r="E16" s="262">
        <v>0</v>
      </c>
      <c r="F16" s="262">
        <v>0</v>
      </c>
      <c r="G16" s="263">
        <v>4740.6980599999997</v>
      </c>
      <c r="H16" s="264">
        <f t="shared" si="0"/>
        <v>3.9755291988096617E-3</v>
      </c>
      <c r="I16" s="265" t="str">
        <f t="shared" si="1"/>
        <v>-</v>
      </c>
      <c r="J16" s="266"/>
    </row>
    <row r="17" spans="1:10" ht="21" customHeight="1" x14ac:dyDescent="0.25">
      <c r="A17" s="179"/>
      <c r="B17" s="261" t="s">
        <v>350</v>
      </c>
      <c r="C17" s="262">
        <v>7.5010000000000003</v>
      </c>
      <c r="D17" s="262">
        <v>0</v>
      </c>
      <c r="E17" s="262">
        <v>41.195380000000007</v>
      </c>
      <c r="F17" s="262">
        <v>184.30588</v>
      </c>
      <c r="G17" s="263">
        <v>78</v>
      </c>
      <c r="H17" s="264"/>
      <c r="I17" s="265"/>
      <c r="J17" s="266"/>
    </row>
    <row r="18" spans="1:10" ht="21" customHeight="1" x14ac:dyDescent="0.25">
      <c r="A18" s="179"/>
      <c r="B18" s="261" t="s">
        <v>351</v>
      </c>
      <c r="C18" s="262">
        <v>0</v>
      </c>
      <c r="D18" s="262">
        <v>0</v>
      </c>
      <c r="E18" s="262">
        <v>282.67455000000001</v>
      </c>
      <c r="F18" s="262">
        <v>0</v>
      </c>
      <c r="G18" s="263">
        <v>0</v>
      </c>
      <c r="H18" s="264">
        <f>+G18/$G$19</f>
        <v>0</v>
      </c>
      <c r="I18" s="265" t="str">
        <f t="shared" si="1"/>
        <v>-</v>
      </c>
      <c r="J18" s="266"/>
    </row>
    <row r="19" spans="1:10" ht="23.25" thickBot="1" x14ac:dyDescent="0.3">
      <c r="B19" s="267" t="s">
        <v>363</v>
      </c>
      <c r="C19" s="268">
        <v>1265440.5518199988</v>
      </c>
      <c r="D19" s="268">
        <v>1054397.7677499994</v>
      </c>
      <c r="E19" s="268">
        <v>981062.44577999983</v>
      </c>
      <c r="F19" s="268">
        <v>1016959.787799998</v>
      </c>
      <c r="G19" s="269">
        <v>1192469.6871599993</v>
      </c>
      <c r="H19" s="270">
        <f t="shared" ref="H19" si="2">+G19/$G$19</f>
        <v>1</v>
      </c>
      <c r="I19" s="271">
        <f t="shared" si="1"/>
        <v>0.17258292949781628</v>
      </c>
      <c r="J19" s="253"/>
    </row>
    <row r="20" spans="1:10" x14ac:dyDescent="0.25">
      <c r="B20" s="693" t="s">
        <v>50</v>
      </c>
      <c r="C20" s="693"/>
      <c r="D20" s="693"/>
      <c r="E20" s="693"/>
      <c r="F20" s="693"/>
      <c r="G20" s="693"/>
      <c r="H20" s="693"/>
      <c r="I20" s="693"/>
    </row>
  </sheetData>
  <mergeCells count="1">
    <mergeCell ref="B20:I20"/>
  </mergeCells>
  <pageMargins left="0.7" right="0.7" top="0.75" bottom="0.75" header="0.3" footer="0.3"/>
  <pageSetup paperSize="187" orientation="portrait" r:id="rId1"/>
  <ignoredErrors>
    <ignoredError sqref="C4:G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N82"/>
  <sheetViews>
    <sheetView topLeftCell="A19" zoomScaleNormal="100" workbookViewId="0">
      <selection activeCell="Q11" sqref="Q11"/>
    </sheetView>
  </sheetViews>
  <sheetFormatPr baseColWidth="10" defaultRowHeight="12.75" x14ac:dyDescent="0.2"/>
  <cols>
    <col min="1" max="1" width="3.7109375" style="180" customWidth="1"/>
    <col min="2" max="2" width="17.5703125" style="180" customWidth="1"/>
    <col min="3" max="3" width="30.7109375" style="182" customWidth="1"/>
    <col min="4" max="7" width="11.5703125" style="180" customWidth="1"/>
    <col min="8" max="8" width="11.85546875" style="180" bestFit="1" customWidth="1"/>
    <col min="9" max="11" width="11.5703125" style="180" bestFit="1" customWidth="1"/>
    <col min="12" max="16384" width="11.42578125" style="180"/>
  </cols>
  <sheetData>
    <row r="1" spans="2:11" x14ac:dyDescent="0.2">
      <c r="B1" s="14"/>
      <c r="C1" s="14"/>
    </row>
    <row r="2" spans="2:11" ht="15" x14ac:dyDescent="0.25">
      <c r="B2" s="38" t="s">
        <v>352</v>
      </c>
    </row>
    <row r="3" spans="2:11" x14ac:dyDescent="0.2">
      <c r="B3" s="40" t="s">
        <v>353</v>
      </c>
    </row>
    <row r="4" spans="2:11" ht="33.75" x14ac:dyDescent="0.2">
      <c r="B4" s="694" t="s">
        <v>364</v>
      </c>
      <c r="C4" s="694"/>
      <c r="D4" s="274">
        <v>2014</v>
      </c>
      <c r="E4" s="274">
        <v>2015</v>
      </c>
      <c r="F4" s="274">
        <v>2016</v>
      </c>
      <c r="G4" s="274">
        <v>2017</v>
      </c>
      <c r="H4" s="290">
        <v>2018</v>
      </c>
      <c r="I4" s="290" t="s">
        <v>365</v>
      </c>
      <c r="J4" s="290" t="s">
        <v>366</v>
      </c>
      <c r="K4" s="291" t="s">
        <v>3</v>
      </c>
    </row>
    <row r="5" spans="2:11" ht="22.5" x14ac:dyDescent="0.2">
      <c r="B5" s="695" t="s">
        <v>361</v>
      </c>
      <c r="C5" s="277" t="s">
        <v>367</v>
      </c>
      <c r="D5" s="278">
        <v>24.486550000000001</v>
      </c>
      <c r="E5" s="278">
        <v>43141.793489999996</v>
      </c>
      <c r="F5" s="278">
        <v>58550.071389999997</v>
      </c>
      <c r="G5" s="278">
        <v>77467.584459999998</v>
      </c>
      <c r="H5" s="292">
        <v>78179.502139999997</v>
      </c>
      <c r="I5" s="280">
        <v>6.5560997467527429E-2</v>
      </c>
      <c r="J5" s="280">
        <v>0.2775394575275863</v>
      </c>
      <c r="K5" s="280">
        <v>9.1898783854245103E-3</v>
      </c>
    </row>
    <row r="6" spans="2:11" ht="33.75" x14ac:dyDescent="0.2">
      <c r="B6" s="696"/>
      <c r="C6" s="6" t="s">
        <v>368</v>
      </c>
      <c r="D6" s="278">
        <v>29505.041300000008</v>
      </c>
      <c r="E6" s="278">
        <v>32495.319079999994</v>
      </c>
      <c r="F6" s="278">
        <v>36916.767140000011</v>
      </c>
      <c r="G6" s="278">
        <v>35529.978409999996</v>
      </c>
      <c r="H6" s="292">
        <v>45693.958849999995</v>
      </c>
      <c r="I6" s="280">
        <v>3.8318759245633542E-2</v>
      </c>
      <c r="J6" s="280">
        <v>0.16221485433364324</v>
      </c>
      <c r="K6" s="280">
        <v>0.28606773476505465</v>
      </c>
    </row>
    <row r="7" spans="2:11" ht="22.5" x14ac:dyDescent="0.2">
      <c r="B7" s="696"/>
      <c r="C7" s="6" t="s">
        <v>369</v>
      </c>
      <c r="D7" s="278">
        <v>29359.215169999999</v>
      </c>
      <c r="E7" s="278">
        <v>19658.797070000004</v>
      </c>
      <c r="F7" s="278">
        <v>19648.12904</v>
      </c>
      <c r="G7" s="278">
        <v>22773.810320000001</v>
      </c>
      <c r="H7" s="292">
        <v>38299.198399999994</v>
      </c>
      <c r="I7" s="280">
        <v>3.2117544632278089E-2</v>
      </c>
      <c r="J7" s="280">
        <v>0.13596324428675108</v>
      </c>
      <c r="K7" s="280">
        <v>0.68172114643308368</v>
      </c>
    </row>
    <row r="8" spans="2:11" ht="22.5" x14ac:dyDescent="0.2">
      <c r="B8" s="696"/>
      <c r="C8" s="6" t="s">
        <v>370</v>
      </c>
      <c r="D8" s="278">
        <v>12609.38413</v>
      </c>
      <c r="E8" s="278">
        <v>15975.740919999998</v>
      </c>
      <c r="F8" s="278">
        <v>15817.968289999999</v>
      </c>
      <c r="G8" s="278">
        <v>27767.314509999997</v>
      </c>
      <c r="H8" s="292">
        <v>28893.502859999993</v>
      </c>
      <c r="I8" s="280">
        <v>2.4229968418579342E-2</v>
      </c>
      <c r="J8" s="280">
        <v>0.1025727574406393</v>
      </c>
      <c r="K8" s="280">
        <v>4.0558057913537837E-2</v>
      </c>
    </row>
    <row r="9" spans="2:11" ht="22.5" x14ac:dyDescent="0.2">
      <c r="B9" s="696"/>
      <c r="C9" s="6" t="s">
        <v>371</v>
      </c>
      <c r="D9" s="278">
        <v>20110.741699999999</v>
      </c>
      <c r="E9" s="278">
        <v>14272.702989999998</v>
      </c>
      <c r="F9" s="278">
        <v>17594.313200000004</v>
      </c>
      <c r="G9" s="278">
        <v>20576.693989999996</v>
      </c>
      <c r="H9" s="292">
        <v>22934.392980000001</v>
      </c>
      <c r="I9" s="280">
        <v>1.9232684257677712E-2</v>
      </c>
      <c r="J9" s="280">
        <v>8.1417747774796503E-2</v>
      </c>
      <c r="K9" s="280">
        <v>0.11458103965320254</v>
      </c>
    </row>
    <row r="10" spans="2:11" x14ac:dyDescent="0.2">
      <c r="B10" s="696"/>
      <c r="C10" s="277" t="s">
        <v>71</v>
      </c>
      <c r="D10" s="278">
        <v>60700.510039999979</v>
      </c>
      <c r="E10" s="278">
        <v>48222.546549999999</v>
      </c>
      <c r="F10" s="278">
        <v>56991.41442999999</v>
      </c>
      <c r="G10" s="278">
        <v>64550.434200000003</v>
      </c>
      <c r="H10" s="292">
        <v>67687.327410000013</v>
      </c>
      <c r="I10" s="280">
        <v>5.676230443325142E-2</v>
      </c>
      <c r="J10" s="280">
        <v>0.24029193863658346</v>
      </c>
      <c r="K10" s="280">
        <v>4.8596004796510162E-2</v>
      </c>
    </row>
    <row r="11" spans="2:11" ht="22.5" x14ac:dyDescent="0.2">
      <c r="B11" s="697"/>
      <c r="C11" s="245" t="s">
        <v>372</v>
      </c>
      <c r="D11" s="281">
        <v>152309.37888999999</v>
      </c>
      <c r="E11" s="281">
        <v>173766.9001</v>
      </c>
      <c r="F11" s="281">
        <v>205518.66349000001</v>
      </c>
      <c r="G11" s="281">
        <v>248665.81588999997</v>
      </c>
      <c r="H11" s="293">
        <v>281687.88264000003</v>
      </c>
      <c r="I11" s="283">
        <v>0.23622225845494754</v>
      </c>
      <c r="J11" s="283">
        <v>1</v>
      </c>
      <c r="K11" s="283">
        <v>0.13279696942585684</v>
      </c>
    </row>
    <row r="12" spans="2:11" ht="22.5" x14ac:dyDescent="0.2">
      <c r="B12" s="695" t="s">
        <v>362</v>
      </c>
      <c r="C12" s="277" t="s">
        <v>373</v>
      </c>
      <c r="D12" s="278">
        <v>175209.39134999999</v>
      </c>
      <c r="E12" s="278">
        <v>167718.24964000002</v>
      </c>
      <c r="F12" s="278">
        <v>172518.66212999998</v>
      </c>
      <c r="G12" s="278">
        <v>178794.92885000003</v>
      </c>
      <c r="H12" s="292">
        <v>197175.66162000003</v>
      </c>
      <c r="I12" s="280">
        <v>0.16535066991060871</v>
      </c>
      <c r="J12" s="280">
        <v>0.71192482463981011</v>
      </c>
      <c r="K12" s="280">
        <v>0.10280343457291519</v>
      </c>
    </row>
    <row r="13" spans="2:11" ht="33.75" x14ac:dyDescent="0.2">
      <c r="B13" s="696"/>
      <c r="C13" s="6" t="s">
        <v>374</v>
      </c>
      <c r="D13" s="278">
        <v>179970.36861999996</v>
      </c>
      <c r="E13" s="278">
        <v>12710.238889999999</v>
      </c>
      <c r="F13" s="278">
        <v>16750.10023</v>
      </c>
      <c r="G13" s="278">
        <v>14709.23553</v>
      </c>
      <c r="H13" s="292">
        <v>17219.622129999996</v>
      </c>
      <c r="I13" s="280">
        <v>1.4440301766504815E-2</v>
      </c>
      <c r="J13" s="280">
        <v>6.217337558065316E-2</v>
      </c>
      <c r="K13" s="280">
        <v>0.17066737390124564</v>
      </c>
    </row>
    <row r="14" spans="2:11" x14ac:dyDescent="0.2">
      <c r="B14" s="696"/>
      <c r="C14" s="6" t="s">
        <v>375</v>
      </c>
      <c r="D14" s="278">
        <v>15501.515490000005</v>
      </c>
      <c r="E14" s="278">
        <v>12856.574189999994</v>
      </c>
      <c r="F14" s="278">
        <v>18772.54019</v>
      </c>
      <c r="G14" s="278">
        <v>11375.585330000004</v>
      </c>
      <c r="H14" s="292">
        <v>13076.805409999999</v>
      </c>
      <c r="I14" s="280">
        <v>1.0966153312579267E-2</v>
      </c>
      <c r="J14" s="280">
        <v>4.7215271509041368E-2</v>
      </c>
      <c r="K14" s="280">
        <v>0.14955011374346538</v>
      </c>
    </row>
    <row r="15" spans="2:11" ht="22.5" x14ac:dyDescent="0.2">
      <c r="B15" s="696"/>
      <c r="C15" s="277" t="s">
        <v>376</v>
      </c>
      <c r="D15" s="278">
        <v>10171.37276</v>
      </c>
      <c r="E15" s="278">
        <v>10297.760799999998</v>
      </c>
      <c r="F15" s="278">
        <v>8874.069019999999</v>
      </c>
      <c r="G15" s="278">
        <v>9693.2051199999987</v>
      </c>
      <c r="H15" s="292">
        <v>11048.26447</v>
      </c>
      <c r="I15" s="280">
        <v>9.2650275214229364E-3</v>
      </c>
      <c r="J15" s="280">
        <v>3.9890997097489507E-2</v>
      </c>
      <c r="K15" s="280">
        <v>0.13979476687273507</v>
      </c>
    </row>
    <row r="16" spans="2:11" ht="33.75" x14ac:dyDescent="0.2">
      <c r="B16" s="696"/>
      <c r="C16" s="6" t="s">
        <v>377</v>
      </c>
      <c r="D16" s="278">
        <v>9907.1386700000003</v>
      </c>
      <c r="E16" s="278">
        <v>8867.0098400000006</v>
      </c>
      <c r="F16" s="278">
        <v>7053.7084600000007</v>
      </c>
      <c r="G16" s="278">
        <v>6645.6121999999996</v>
      </c>
      <c r="H16" s="292">
        <v>9657.8357799999994</v>
      </c>
      <c r="I16" s="280">
        <v>8.0990199449020913E-3</v>
      </c>
      <c r="J16" s="280">
        <v>3.4870698480664652E-2</v>
      </c>
      <c r="K16" s="280">
        <v>0.45326502500401689</v>
      </c>
    </row>
    <row r="17" spans="2:11" x14ac:dyDescent="0.2">
      <c r="B17" s="696"/>
      <c r="C17" s="241" t="s">
        <v>71</v>
      </c>
      <c r="D17" s="278">
        <v>18708.124480000002</v>
      </c>
      <c r="E17" s="278">
        <v>20224.66144</v>
      </c>
      <c r="F17" s="278">
        <v>21627.232100000001</v>
      </c>
      <c r="G17" s="278">
        <v>22633.351210000001</v>
      </c>
      <c r="H17" s="292">
        <v>28783.162119999994</v>
      </c>
      <c r="I17" s="280">
        <v>2.413743714404205E-2</v>
      </c>
      <c r="J17" s="280">
        <v>0.10392483269234137</v>
      </c>
      <c r="K17" s="280">
        <v>0.27171455313620752</v>
      </c>
    </row>
    <row r="18" spans="2:11" ht="22.5" x14ac:dyDescent="0.2">
      <c r="B18" s="697"/>
      <c r="C18" s="245" t="s">
        <v>378</v>
      </c>
      <c r="D18" s="281">
        <v>409467.91136999999</v>
      </c>
      <c r="E18" s="281">
        <v>232674.49480000001</v>
      </c>
      <c r="F18" s="281">
        <v>245596.31212999998</v>
      </c>
      <c r="G18" s="281">
        <v>243851.91824000003</v>
      </c>
      <c r="H18" s="293">
        <v>276961.35152999999</v>
      </c>
      <c r="I18" s="283">
        <v>0.23225860960005984</v>
      </c>
      <c r="J18" s="283">
        <v>1</v>
      </c>
      <c r="K18" s="283">
        <v>0.13577680064592945</v>
      </c>
    </row>
    <row r="19" spans="2:11" ht="22.5" x14ac:dyDescent="0.2">
      <c r="B19" s="695" t="s">
        <v>340</v>
      </c>
      <c r="C19" s="6" t="s">
        <v>379</v>
      </c>
      <c r="D19" s="278">
        <v>101307.91951000001</v>
      </c>
      <c r="E19" s="278">
        <v>102812.08979999999</v>
      </c>
      <c r="F19" s="278">
        <v>102066.03124000001</v>
      </c>
      <c r="G19" s="278">
        <v>81811.362870000026</v>
      </c>
      <c r="H19" s="292">
        <v>92798.724610000034</v>
      </c>
      <c r="I19" s="280">
        <v>7.7820615156273337E-2</v>
      </c>
      <c r="J19" s="280">
        <v>0.35829595026995237</v>
      </c>
      <c r="K19" s="280">
        <v>0.13430116984433016</v>
      </c>
    </row>
    <row r="20" spans="2:11" ht="33.75" x14ac:dyDescent="0.2">
      <c r="B20" s="696"/>
      <c r="C20" s="6" t="s">
        <v>380</v>
      </c>
      <c r="D20" s="278">
        <v>20209.968359999999</v>
      </c>
      <c r="E20" s="278">
        <v>16516.952519999999</v>
      </c>
      <c r="F20" s="278">
        <v>19183.863640000003</v>
      </c>
      <c r="G20" s="278">
        <v>24101.057130000001</v>
      </c>
      <c r="H20" s="292">
        <v>32431.032770000002</v>
      </c>
      <c r="I20" s="280">
        <v>2.7196525932024426E-2</v>
      </c>
      <c r="J20" s="280">
        <v>0.12521624357875011</v>
      </c>
      <c r="K20" s="280">
        <v>0.3456269820476543</v>
      </c>
    </row>
    <row r="21" spans="2:11" ht="22.5" x14ac:dyDescent="0.2">
      <c r="B21" s="696"/>
      <c r="C21" s="277" t="s">
        <v>381</v>
      </c>
      <c r="D21" s="278">
        <v>13574.378460000002</v>
      </c>
      <c r="E21" s="278">
        <v>22203.272630000003</v>
      </c>
      <c r="F21" s="278">
        <v>19545.12573</v>
      </c>
      <c r="G21" s="278">
        <v>18738.431860000001</v>
      </c>
      <c r="H21" s="292">
        <v>21148.848360000004</v>
      </c>
      <c r="I21" s="280">
        <v>1.7735334145363768E-2</v>
      </c>
      <c r="J21" s="280">
        <v>8.1655720508089447E-2</v>
      </c>
      <c r="K21" s="280">
        <v>0.12863491022135087</v>
      </c>
    </row>
    <row r="22" spans="2:11" ht="22.5" x14ac:dyDescent="0.2">
      <c r="B22" s="696"/>
      <c r="C22" s="6" t="s">
        <v>382</v>
      </c>
      <c r="D22" s="278">
        <v>51992.638340000005</v>
      </c>
      <c r="E22" s="278">
        <v>64435.979730000006</v>
      </c>
      <c r="F22" s="278">
        <v>21373.804960000001</v>
      </c>
      <c r="G22" s="278">
        <v>18023.134400000003</v>
      </c>
      <c r="H22" s="292">
        <v>17638.86535</v>
      </c>
      <c r="I22" s="280">
        <v>1.4791877344915097E-2</v>
      </c>
      <c r="J22" s="280">
        <v>6.8103673286701041E-2</v>
      </c>
      <c r="K22" s="280">
        <v>-2.1320878015535505E-2</v>
      </c>
    </row>
    <row r="23" spans="2:11" x14ac:dyDescent="0.2">
      <c r="B23" s="696"/>
      <c r="C23" s="277" t="s">
        <v>383</v>
      </c>
      <c r="D23" s="278">
        <v>14088.334479999998</v>
      </c>
      <c r="E23" s="278">
        <v>13382.276689999997</v>
      </c>
      <c r="F23" s="278">
        <v>11815.369690000007</v>
      </c>
      <c r="G23" s="278">
        <v>16215.754499999997</v>
      </c>
      <c r="H23" s="292">
        <v>17370.510589999994</v>
      </c>
      <c r="I23" s="280">
        <v>1.4566836186309948E-2</v>
      </c>
      <c r="J23" s="280">
        <v>6.7067555342755658E-2</v>
      </c>
      <c r="K23" s="280">
        <v>7.121198646661786E-2</v>
      </c>
    </row>
    <row r="24" spans="2:11" x14ac:dyDescent="0.2">
      <c r="B24" s="696"/>
      <c r="C24" s="241" t="s">
        <v>71</v>
      </c>
      <c r="D24" s="278">
        <v>115317.50287000001</v>
      </c>
      <c r="E24" s="278">
        <v>93897.670530000018</v>
      </c>
      <c r="F24" s="278">
        <v>79919.700799999991</v>
      </c>
      <c r="G24" s="278">
        <v>72592.624169999981</v>
      </c>
      <c r="H24" s="292">
        <v>77612.223429999998</v>
      </c>
      <c r="I24" s="280">
        <v>6.5085279957801001E-2</v>
      </c>
      <c r="J24" s="280">
        <v>0.29966085701375139</v>
      </c>
      <c r="K24" s="280">
        <v>6.9147510747716412E-2</v>
      </c>
    </row>
    <row r="25" spans="2:11" x14ac:dyDescent="0.2">
      <c r="B25" s="697"/>
      <c r="C25" s="284" t="s">
        <v>384</v>
      </c>
      <c r="D25" s="281">
        <v>316490.74202000001</v>
      </c>
      <c r="E25" s="281">
        <v>313248.24190000002</v>
      </c>
      <c r="F25" s="281">
        <v>253903.89606</v>
      </c>
      <c r="G25" s="281">
        <v>231482.36493000004</v>
      </c>
      <c r="H25" s="293">
        <v>259000.20511000004</v>
      </c>
      <c r="I25" s="283">
        <v>0.21719646872268758</v>
      </c>
      <c r="J25" s="283">
        <v>1</v>
      </c>
      <c r="K25" s="283">
        <v>0.11887661588528076</v>
      </c>
    </row>
    <row r="26" spans="2:11" ht="56.25" x14ac:dyDescent="0.2">
      <c r="B26" s="695" t="s">
        <v>341</v>
      </c>
      <c r="C26" s="6" t="s">
        <v>385</v>
      </c>
      <c r="D26" s="278">
        <v>35919.397529999995</v>
      </c>
      <c r="E26" s="278">
        <v>28508.066939999997</v>
      </c>
      <c r="F26" s="278">
        <v>37080.79990000002</v>
      </c>
      <c r="G26" s="278">
        <v>20955.028000000006</v>
      </c>
      <c r="H26" s="292">
        <v>36866.661850000004</v>
      </c>
      <c r="I26" s="280">
        <v>3.0916225583731256E-2</v>
      </c>
      <c r="J26" s="280">
        <v>0.34314520314383939</v>
      </c>
      <c r="K26" s="280">
        <v>0.75932295819409035</v>
      </c>
    </row>
    <row r="27" spans="2:11" ht="22.5" x14ac:dyDescent="0.2">
      <c r="B27" s="696"/>
      <c r="C27" s="6" t="s">
        <v>386</v>
      </c>
      <c r="D27" s="278">
        <v>13105.164110000009</v>
      </c>
      <c r="E27" s="278">
        <v>13906.531190000002</v>
      </c>
      <c r="F27" s="278">
        <v>24086.404449999995</v>
      </c>
      <c r="G27" s="278">
        <v>30132.762119999996</v>
      </c>
      <c r="H27" s="292">
        <v>28340.422350000008</v>
      </c>
      <c r="I27" s="280">
        <v>2.3766157458891799E-2</v>
      </c>
      <c r="J27" s="280">
        <v>0.26378520583286708</v>
      </c>
      <c r="K27" s="280">
        <v>-5.9481429643330253E-2</v>
      </c>
    </row>
    <row r="28" spans="2:11" ht="33.75" x14ac:dyDescent="0.2">
      <c r="B28" s="696"/>
      <c r="C28" s="6" t="s">
        <v>387</v>
      </c>
      <c r="D28" s="278">
        <v>62923.964889999988</v>
      </c>
      <c r="E28" s="278">
        <v>36120.477140000017</v>
      </c>
      <c r="F28" s="278">
        <v>11499.584260000003</v>
      </c>
      <c r="G28" s="278">
        <v>10805.628419999997</v>
      </c>
      <c r="H28" s="292">
        <v>14590.885779999999</v>
      </c>
      <c r="I28" s="280">
        <v>1.2235854661219795E-2</v>
      </c>
      <c r="J28" s="280">
        <v>0.13580813162303318</v>
      </c>
      <c r="K28" s="280">
        <v>0.3503042315423246</v>
      </c>
    </row>
    <row r="29" spans="2:11" ht="45" x14ac:dyDescent="0.2">
      <c r="B29" s="696"/>
      <c r="C29" s="277" t="s">
        <v>388</v>
      </c>
      <c r="D29" s="278">
        <v>32384.217819999998</v>
      </c>
      <c r="E29" s="278">
        <v>14497.132620000002</v>
      </c>
      <c r="F29" s="278">
        <v>16487.717080000002</v>
      </c>
      <c r="G29" s="278">
        <v>15279.58841</v>
      </c>
      <c r="H29" s="292">
        <v>13177.774019999999</v>
      </c>
      <c r="I29" s="280">
        <v>1.1050825158821722E-2</v>
      </c>
      <c r="J29" s="280">
        <v>0.12265525860396032</v>
      </c>
      <c r="K29" s="280">
        <v>-0.13755700308160335</v>
      </c>
    </row>
    <row r="30" spans="2:11" ht="45" x14ac:dyDescent="0.2">
      <c r="B30" s="696"/>
      <c r="C30" s="6" t="s">
        <v>389</v>
      </c>
      <c r="D30" s="278">
        <v>18082.722959999999</v>
      </c>
      <c r="E30" s="278">
        <v>17404.254659999999</v>
      </c>
      <c r="F30" s="278">
        <v>13801.118100000002</v>
      </c>
      <c r="G30" s="278">
        <v>12220.706340000001</v>
      </c>
      <c r="H30" s="292">
        <v>12543.205119999997</v>
      </c>
      <c r="I30" s="280">
        <v>1.0518678382402358E-2</v>
      </c>
      <c r="J30" s="280">
        <v>0.11674885799233935</v>
      </c>
      <c r="K30" s="280">
        <v>2.6389536826068261E-2</v>
      </c>
    </row>
    <row r="31" spans="2:11" x14ac:dyDescent="0.2">
      <c r="B31" s="696"/>
      <c r="C31" s="241" t="s">
        <v>71</v>
      </c>
      <c r="D31" s="278">
        <v>2602.96146</v>
      </c>
      <c r="E31" s="278">
        <v>3356.2030400000003</v>
      </c>
      <c r="F31" s="278">
        <v>6375.6077400000004</v>
      </c>
      <c r="G31" s="278">
        <v>6315.84537</v>
      </c>
      <c r="H31" s="292">
        <v>1918.5482200000001</v>
      </c>
      <c r="I31" s="280">
        <v>1.6088863647085547E-3</v>
      </c>
      <c r="J31" s="280">
        <v>1.785734280396074E-2</v>
      </c>
      <c r="K31" s="280">
        <v>-0.69623255358450931</v>
      </c>
    </row>
    <row r="32" spans="2:11" x14ac:dyDescent="0.2">
      <c r="B32" s="697"/>
      <c r="C32" s="245" t="s">
        <v>390</v>
      </c>
      <c r="D32" s="281">
        <v>165018.42876999997</v>
      </c>
      <c r="E32" s="281">
        <v>113792.66559000002</v>
      </c>
      <c r="F32" s="281">
        <v>109331.23153000003</v>
      </c>
      <c r="G32" s="281">
        <v>95709.558659999995</v>
      </c>
      <c r="H32" s="293">
        <v>107437.49734</v>
      </c>
      <c r="I32" s="283">
        <v>9.0096627609775479E-2</v>
      </c>
      <c r="J32" s="283">
        <v>1</v>
      </c>
      <c r="K32" s="283">
        <v>0.12253675436601386</v>
      </c>
    </row>
    <row r="33" spans="2:11" ht="22.5" x14ac:dyDescent="0.2">
      <c r="B33" s="695" t="s">
        <v>342</v>
      </c>
      <c r="C33" s="277" t="s">
        <v>391</v>
      </c>
      <c r="D33" s="278">
        <v>79.818660000000008</v>
      </c>
      <c r="E33" s="278">
        <v>651.37330000000009</v>
      </c>
      <c r="F33" s="278">
        <v>5326.8254299999999</v>
      </c>
      <c r="G33" s="278">
        <v>16506.979050000002</v>
      </c>
      <c r="H33" s="292">
        <v>53226.428349999995</v>
      </c>
      <c r="I33" s="280">
        <v>4.4635456081709449E-2</v>
      </c>
      <c r="J33" s="280">
        <v>0.56397492656739945</v>
      </c>
      <c r="K33" s="280">
        <v>2.2244802752082</v>
      </c>
    </row>
    <row r="34" spans="2:11" ht="22.5" x14ac:dyDescent="0.2">
      <c r="B34" s="696"/>
      <c r="C34" s="277" t="s">
        <v>392</v>
      </c>
      <c r="D34" s="278">
        <v>79310.731910000002</v>
      </c>
      <c r="E34" s="278">
        <v>56282.771409999987</v>
      </c>
      <c r="F34" s="278">
        <v>14680.72782</v>
      </c>
      <c r="G34" s="278">
        <v>648.19028000000003</v>
      </c>
      <c r="H34" s="292">
        <v>14454.019880000002</v>
      </c>
      <c r="I34" s="280">
        <v>1.2121079500497714E-2</v>
      </c>
      <c r="J34" s="280">
        <v>0.15315145226021412</v>
      </c>
      <c r="K34" s="280">
        <v>21.29903830091374</v>
      </c>
    </row>
    <row r="35" spans="2:11" x14ac:dyDescent="0.2">
      <c r="B35" s="696"/>
      <c r="C35" s="277" t="s">
        <v>393</v>
      </c>
      <c r="D35" s="278">
        <v>2728.1824200000001</v>
      </c>
      <c r="E35" s="278">
        <v>3195.4407700000006</v>
      </c>
      <c r="F35" s="278">
        <v>6241.4581799999996</v>
      </c>
      <c r="G35" s="278">
        <v>7255.2808399999994</v>
      </c>
      <c r="H35" s="292">
        <v>6098.9626000000007</v>
      </c>
      <c r="I35" s="280">
        <v>5.1145640561525395E-3</v>
      </c>
      <c r="J35" s="280">
        <v>6.4623197368311042E-2</v>
      </c>
      <c r="K35" s="280">
        <v>-0.15937608281473481</v>
      </c>
    </row>
    <row r="36" spans="2:11" ht="22.5" x14ac:dyDescent="0.2">
      <c r="B36" s="696"/>
      <c r="C36" s="277" t="s">
        <v>394</v>
      </c>
      <c r="D36" s="278">
        <v>6133.6182600000002</v>
      </c>
      <c r="E36" s="278">
        <v>4924.3311300000005</v>
      </c>
      <c r="F36" s="278">
        <v>5173.9159999999993</v>
      </c>
      <c r="G36" s="278">
        <v>17416.388919999994</v>
      </c>
      <c r="H36" s="292">
        <v>5217.9393400000008</v>
      </c>
      <c r="I36" s="280">
        <v>4.37574170327726E-3</v>
      </c>
      <c r="J36" s="280">
        <v>5.5288078635651029E-2</v>
      </c>
      <c r="K36" s="280">
        <v>-0.70040061898204309</v>
      </c>
    </row>
    <row r="37" spans="2:11" ht="22.5" x14ac:dyDescent="0.2">
      <c r="B37" s="696"/>
      <c r="C37" s="277" t="s">
        <v>395</v>
      </c>
      <c r="D37" s="278">
        <v>3202.4023399999996</v>
      </c>
      <c r="E37" s="278">
        <v>4093.0292700000005</v>
      </c>
      <c r="F37" s="278">
        <v>1959.6256699999999</v>
      </c>
      <c r="G37" s="278">
        <v>2159.2812000000004</v>
      </c>
      <c r="H37" s="292">
        <v>3729.4028199999998</v>
      </c>
      <c r="I37" s="280">
        <v>3.1274613184356821E-3</v>
      </c>
      <c r="J37" s="280">
        <v>3.9515889883108272E-2</v>
      </c>
      <c r="K37" s="280">
        <v>0.72715013681404672</v>
      </c>
    </row>
    <row r="38" spans="2:11" x14ac:dyDescent="0.2">
      <c r="B38" s="696"/>
      <c r="C38" s="241" t="s">
        <v>71</v>
      </c>
      <c r="D38" s="278">
        <v>21284.532429999996</v>
      </c>
      <c r="E38" s="278">
        <v>15972.927689999999</v>
      </c>
      <c r="F38" s="278">
        <v>14722.101580000002</v>
      </c>
      <c r="G38" s="278">
        <v>17975.577960000002</v>
      </c>
      <c r="H38" s="292">
        <v>11650.542600000001</v>
      </c>
      <c r="I38" s="280">
        <v>9.7700953956717084E-3</v>
      </c>
      <c r="J38" s="280">
        <v>0.12344645528531617</v>
      </c>
      <c r="K38" s="280">
        <v>-0.35186826115270009</v>
      </c>
    </row>
    <row r="39" spans="2:11" x14ac:dyDescent="0.2">
      <c r="B39" s="697"/>
      <c r="C39" s="245" t="s">
        <v>396</v>
      </c>
      <c r="D39" s="281">
        <v>112739.28602</v>
      </c>
      <c r="E39" s="281">
        <v>85119.873569999982</v>
      </c>
      <c r="F39" s="281">
        <v>48104.65468</v>
      </c>
      <c r="G39" s="281">
        <v>61961.698249999994</v>
      </c>
      <c r="H39" s="293">
        <v>94377.295589999994</v>
      </c>
      <c r="I39" s="283">
        <v>7.9144398055744344E-2</v>
      </c>
      <c r="J39" s="283">
        <v>1</v>
      </c>
      <c r="K39" s="283">
        <v>0.52315540496019253</v>
      </c>
    </row>
    <row r="40" spans="2:11" ht="22.5" x14ac:dyDescent="0.2">
      <c r="B40" s="695" t="s">
        <v>343</v>
      </c>
      <c r="C40" s="6" t="s">
        <v>397</v>
      </c>
      <c r="D40" s="278">
        <v>22327.531880000002</v>
      </c>
      <c r="E40" s="278">
        <v>20201.224919999997</v>
      </c>
      <c r="F40" s="278">
        <v>18778.096590000001</v>
      </c>
      <c r="G40" s="278">
        <v>23886.88133</v>
      </c>
      <c r="H40" s="292">
        <v>27850.462650000001</v>
      </c>
      <c r="I40" s="280">
        <v>2.3355279341589798E-2</v>
      </c>
      <c r="J40" s="280">
        <v>0.77566883001083087</v>
      </c>
      <c r="K40" s="280">
        <v>0.16593130200810524</v>
      </c>
    </row>
    <row r="41" spans="2:11" ht="22.5" x14ac:dyDescent="0.2">
      <c r="B41" s="696"/>
      <c r="C41" s="6" t="s">
        <v>398</v>
      </c>
      <c r="D41" s="278">
        <v>4916.8365300000005</v>
      </c>
      <c r="E41" s="278">
        <v>3552.78854</v>
      </c>
      <c r="F41" s="278">
        <v>6443.2995499999997</v>
      </c>
      <c r="G41" s="278">
        <v>6142.19409</v>
      </c>
      <c r="H41" s="292">
        <v>7433.5803299999998</v>
      </c>
      <c r="I41" s="280">
        <v>6.2337687993595054E-3</v>
      </c>
      <c r="J41" s="280">
        <v>0.20703413906708029</v>
      </c>
      <c r="K41" s="280">
        <v>0.21024836094034915</v>
      </c>
    </row>
    <row r="42" spans="2:11" x14ac:dyDescent="0.2">
      <c r="B42" s="696"/>
      <c r="C42" s="241" t="s">
        <v>71</v>
      </c>
      <c r="D42" s="278">
        <v>192.64395000000002</v>
      </c>
      <c r="E42" s="278">
        <v>233.696</v>
      </c>
      <c r="F42" s="278">
        <v>1073.0417299999999</v>
      </c>
      <c r="G42" s="278">
        <v>364.51913999999999</v>
      </c>
      <c r="H42" s="292">
        <v>621.05153000000007</v>
      </c>
      <c r="I42" s="280">
        <v>5.2081116751831545E-4</v>
      </c>
      <c r="J42" s="280">
        <v>1.7297030922089059E-2</v>
      </c>
      <c r="K42" s="280">
        <v>0.70375561074790216</v>
      </c>
    </row>
    <row r="43" spans="2:11" ht="22.5" x14ac:dyDescent="0.2">
      <c r="B43" s="697"/>
      <c r="C43" s="245" t="s">
        <v>399</v>
      </c>
      <c r="D43" s="281">
        <v>27437.012360000004</v>
      </c>
      <c r="E43" s="281">
        <v>23987.709459999998</v>
      </c>
      <c r="F43" s="281">
        <v>26294.437870000002</v>
      </c>
      <c r="G43" s="281">
        <v>30393.594560000001</v>
      </c>
      <c r="H43" s="293">
        <v>35905.094509999995</v>
      </c>
      <c r="I43" s="283">
        <v>3.0109859308467615E-2</v>
      </c>
      <c r="J43" s="283">
        <v>1</v>
      </c>
      <c r="K43" s="283">
        <v>0.18133754923655832</v>
      </c>
    </row>
    <row r="44" spans="2:11" x14ac:dyDescent="0.2">
      <c r="B44" s="698" t="s">
        <v>344</v>
      </c>
      <c r="C44" s="699"/>
      <c r="D44" s="285">
        <v>41498.791140000001</v>
      </c>
      <c r="E44" s="285">
        <v>50214.785579999996</v>
      </c>
      <c r="F44" s="278">
        <v>42163.137369999997</v>
      </c>
      <c r="G44" s="278">
        <v>43025.225769999997</v>
      </c>
      <c r="H44" s="292">
        <v>35016.745280000003</v>
      </c>
      <c r="I44" s="280">
        <v>2.9364893428357321E-2</v>
      </c>
      <c r="J44" s="278"/>
      <c r="K44" s="280">
        <v>-0.18613453727845475</v>
      </c>
    </row>
    <row r="45" spans="2:11" x14ac:dyDescent="0.2">
      <c r="B45" s="698" t="s">
        <v>345</v>
      </c>
      <c r="C45" s="699"/>
      <c r="D45" s="285">
        <v>5927.6869199999983</v>
      </c>
      <c r="E45" s="285">
        <v>26198.60744</v>
      </c>
      <c r="F45" s="278">
        <v>11714.934930000001</v>
      </c>
      <c r="G45" s="278">
        <v>11873.3035</v>
      </c>
      <c r="H45" s="292">
        <v>29441.994270000003</v>
      </c>
      <c r="I45" s="280">
        <v>2.468993097855544E-2</v>
      </c>
      <c r="J45" s="278"/>
      <c r="K45" s="280">
        <v>1.4796800881911256</v>
      </c>
    </row>
    <row r="46" spans="2:11" x14ac:dyDescent="0.2">
      <c r="B46" s="698" t="s">
        <v>346</v>
      </c>
      <c r="C46" s="699"/>
      <c r="D46" s="285">
        <v>17750.922399999999</v>
      </c>
      <c r="E46" s="285">
        <v>23263.267339999999</v>
      </c>
      <c r="F46" s="278">
        <v>22796.883280000016</v>
      </c>
      <c r="G46" s="278">
        <v>22253.997539999997</v>
      </c>
      <c r="H46" s="292">
        <v>26841.394380000005</v>
      </c>
      <c r="I46" s="280">
        <v>2.2509078988771435E-2</v>
      </c>
      <c r="J46" s="278"/>
      <c r="K46" s="280">
        <v>0.20613810313200975</v>
      </c>
    </row>
    <row r="47" spans="2:11" x14ac:dyDescent="0.2">
      <c r="B47" s="698" t="s">
        <v>400</v>
      </c>
      <c r="C47" s="699"/>
      <c r="D47" s="285">
        <v>2746.73162</v>
      </c>
      <c r="E47" s="285">
        <v>2571.6826599999999</v>
      </c>
      <c r="F47" s="278">
        <v>8682.0514600000006</v>
      </c>
      <c r="G47" s="278">
        <v>18001.785640000002</v>
      </c>
      <c r="H47" s="292">
        <v>25926.045170000001</v>
      </c>
      <c r="I47" s="280">
        <v>2.174147104044697E-2</v>
      </c>
      <c r="J47" s="278"/>
      <c r="K47" s="280">
        <v>0.4401929724344833</v>
      </c>
    </row>
    <row r="48" spans="2:11" x14ac:dyDescent="0.2">
      <c r="B48" s="698" t="s">
        <v>348</v>
      </c>
      <c r="C48" s="699"/>
      <c r="D48" s="285">
        <v>14046.159309999999</v>
      </c>
      <c r="E48" s="285">
        <v>9559.5393100000001</v>
      </c>
      <c r="F48" s="278">
        <v>6632.3730500000001</v>
      </c>
      <c r="G48" s="278">
        <v>9556.2189400000025</v>
      </c>
      <c r="H48" s="292">
        <v>15055.48328</v>
      </c>
      <c r="I48" s="280">
        <v>1.2625464145639052E-2</v>
      </c>
      <c r="J48" s="278"/>
      <c r="K48" s="280">
        <v>0.57546445665674506</v>
      </c>
    </row>
    <row r="49" spans="2:14" x14ac:dyDescent="0.2">
      <c r="B49" s="698" t="s">
        <v>349</v>
      </c>
      <c r="C49" s="699"/>
      <c r="D49" s="285">
        <v>0</v>
      </c>
      <c r="E49" s="285">
        <v>0</v>
      </c>
      <c r="F49" s="278">
        <v>0</v>
      </c>
      <c r="G49" s="278">
        <v>0</v>
      </c>
      <c r="H49" s="292">
        <v>4740.6980600000006</v>
      </c>
      <c r="I49" s="280">
        <v>3.9755291988096591E-3</v>
      </c>
      <c r="J49" s="278"/>
      <c r="K49" s="280" t="s">
        <v>284</v>
      </c>
    </row>
    <row r="50" spans="2:14" x14ac:dyDescent="0.2">
      <c r="B50" s="698" t="s">
        <v>350</v>
      </c>
      <c r="C50" s="699"/>
      <c r="D50" s="285">
        <v>7.5010000000000003</v>
      </c>
      <c r="E50" s="285">
        <v>0</v>
      </c>
      <c r="F50" s="278">
        <v>41.195380000000007</v>
      </c>
      <c r="G50" s="278">
        <v>184.30588</v>
      </c>
      <c r="H50" s="292">
        <v>78</v>
      </c>
      <c r="I50" s="280"/>
      <c r="J50" s="278"/>
      <c r="K50" s="280"/>
    </row>
    <row r="51" spans="2:14" x14ac:dyDescent="0.2">
      <c r="B51" s="698" t="s">
        <v>401</v>
      </c>
      <c r="C51" s="699"/>
      <c r="D51" s="285">
        <v>0</v>
      </c>
      <c r="E51" s="285">
        <v>0</v>
      </c>
      <c r="F51" s="278">
        <v>282.67455000000001</v>
      </c>
      <c r="G51" s="278">
        <v>0</v>
      </c>
      <c r="H51" s="292">
        <v>0</v>
      </c>
      <c r="I51" s="280">
        <v>0</v>
      </c>
      <c r="J51" s="278"/>
      <c r="K51" s="280" t="s">
        <v>284</v>
      </c>
    </row>
    <row r="52" spans="2:14" x14ac:dyDescent="0.2">
      <c r="B52" s="700" t="s">
        <v>363</v>
      </c>
      <c r="C52" s="700"/>
      <c r="D52" s="286">
        <v>1265440.5518199999</v>
      </c>
      <c r="E52" s="286">
        <v>1054397.7677500001</v>
      </c>
      <c r="F52" s="286">
        <v>981062.44578000007</v>
      </c>
      <c r="G52" s="286">
        <v>1016959.7877999998</v>
      </c>
      <c r="H52" s="286">
        <v>1192469.6871600002</v>
      </c>
      <c r="I52" s="287">
        <v>1</v>
      </c>
      <c r="J52" s="287"/>
      <c r="K52" s="287">
        <v>0.17258292949781517</v>
      </c>
    </row>
    <row r="53" spans="2:14" x14ac:dyDescent="0.2">
      <c r="B53" s="701" t="s">
        <v>50</v>
      </c>
      <c r="C53" s="701"/>
      <c r="D53" s="701"/>
      <c r="E53" s="701"/>
      <c r="F53" s="701"/>
      <c r="G53" s="701"/>
      <c r="H53" s="701"/>
      <c r="I53" s="701"/>
      <c r="J53" s="701"/>
      <c r="K53" s="702"/>
    </row>
    <row r="54" spans="2:14" x14ac:dyDescent="0.2">
      <c r="B54" s="703" t="s">
        <v>402</v>
      </c>
      <c r="C54" s="703"/>
      <c r="D54" s="703"/>
      <c r="E54" s="703"/>
      <c r="F54" s="703"/>
      <c r="G54" s="703"/>
      <c r="H54" s="703"/>
      <c r="I54" s="703"/>
      <c r="J54" s="703"/>
      <c r="K54" s="703"/>
    </row>
    <row r="57" spans="2:14" x14ac:dyDescent="0.2">
      <c r="L57" s="288"/>
      <c r="M57" s="288"/>
      <c r="N57" s="289"/>
    </row>
    <row r="60" spans="2:14" ht="33.75" x14ac:dyDescent="0.2">
      <c r="B60" s="694" t="s">
        <v>364</v>
      </c>
      <c r="C60" s="694"/>
      <c r="D60" s="274">
        <v>2014</v>
      </c>
      <c r="E60" s="274">
        <v>2015</v>
      </c>
      <c r="F60" s="274">
        <v>2016</v>
      </c>
      <c r="G60" s="274">
        <v>2017</v>
      </c>
      <c r="H60" s="275">
        <v>2018</v>
      </c>
      <c r="I60" s="275" t="s">
        <v>365</v>
      </c>
      <c r="J60" s="275" t="s">
        <v>366</v>
      </c>
      <c r="K60" s="276" t="s">
        <v>3</v>
      </c>
    </row>
    <row r="61" spans="2:14" ht="22.5" x14ac:dyDescent="0.2">
      <c r="B61" s="695" t="s">
        <v>342</v>
      </c>
      <c r="C61" s="277" t="s">
        <v>391</v>
      </c>
      <c r="D61" s="278">
        <v>79.818660000000008</v>
      </c>
      <c r="E61" s="278">
        <v>651.37330000000009</v>
      </c>
      <c r="F61" s="278">
        <v>5326.8254299999999</v>
      </c>
      <c r="G61" s="278">
        <v>16506.979050000002</v>
      </c>
      <c r="H61" s="279">
        <v>53226.428349999995</v>
      </c>
      <c r="I61" s="280">
        <v>4.4635456081709449E-2</v>
      </c>
      <c r="J61" s="280">
        <v>0.56397492656739945</v>
      </c>
      <c r="K61" s="280">
        <v>2.2244802752082</v>
      </c>
    </row>
    <row r="62" spans="2:14" ht="22.5" x14ac:dyDescent="0.2">
      <c r="B62" s="696"/>
      <c r="C62" s="277" t="s">
        <v>392</v>
      </c>
      <c r="D62" s="278">
        <v>79310.731910000002</v>
      </c>
      <c r="E62" s="278">
        <v>56282.771409999987</v>
      </c>
      <c r="F62" s="278">
        <v>14680.72782</v>
      </c>
      <c r="G62" s="278">
        <v>648.19028000000003</v>
      </c>
      <c r="H62" s="279">
        <v>14454.019880000002</v>
      </c>
      <c r="I62" s="280">
        <v>1.2121079500497714E-2</v>
      </c>
      <c r="J62" s="280">
        <v>0.15315145226021412</v>
      </c>
      <c r="K62" s="280">
        <v>21.29903830091374</v>
      </c>
    </row>
    <row r="63" spans="2:14" x14ac:dyDescent="0.2">
      <c r="B63" s="696"/>
      <c r="C63" s="277" t="s">
        <v>393</v>
      </c>
      <c r="D63" s="278">
        <v>2728.1824200000001</v>
      </c>
      <c r="E63" s="278">
        <v>3195.4407700000006</v>
      </c>
      <c r="F63" s="278">
        <v>6241.4581799999996</v>
      </c>
      <c r="G63" s="278">
        <v>7255.2808399999994</v>
      </c>
      <c r="H63" s="279">
        <v>6098.9626000000007</v>
      </c>
      <c r="I63" s="280">
        <v>5.1145640561525395E-3</v>
      </c>
      <c r="J63" s="280">
        <v>6.4623197368311042E-2</v>
      </c>
      <c r="K63" s="280">
        <v>-0.15937608281473481</v>
      </c>
    </row>
    <row r="64" spans="2:14" ht="22.5" x14ac:dyDescent="0.2">
      <c r="B64" s="696"/>
      <c r="C64" s="277" t="s">
        <v>394</v>
      </c>
      <c r="D64" s="278">
        <v>6133.6182600000002</v>
      </c>
      <c r="E64" s="278">
        <v>4924.3311300000005</v>
      </c>
      <c r="F64" s="278">
        <v>5173.9159999999993</v>
      </c>
      <c r="G64" s="278">
        <v>17416.388919999994</v>
      </c>
      <c r="H64" s="279">
        <v>5217.9393400000008</v>
      </c>
      <c r="I64" s="280">
        <v>4.37574170327726E-3</v>
      </c>
      <c r="J64" s="280">
        <v>5.5288078635651029E-2</v>
      </c>
      <c r="K64" s="280">
        <v>-0.70040061898204309</v>
      </c>
    </row>
    <row r="65" spans="2:11" ht="22.5" x14ac:dyDescent="0.2">
      <c r="B65" s="696"/>
      <c r="C65" s="277" t="s">
        <v>395</v>
      </c>
      <c r="D65" s="278">
        <v>3202.4023399999996</v>
      </c>
      <c r="E65" s="278">
        <v>4093.0292700000005</v>
      </c>
      <c r="F65" s="278">
        <v>1959.6256699999999</v>
      </c>
      <c r="G65" s="278">
        <v>2159.2812000000004</v>
      </c>
      <c r="H65" s="279">
        <v>3729.4028199999998</v>
      </c>
      <c r="I65" s="280">
        <v>3.1274613184356821E-3</v>
      </c>
      <c r="J65" s="280">
        <v>3.9515889883108272E-2</v>
      </c>
      <c r="K65" s="280">
        <v>0.72715013681404672</v>
      </c>
    </row>
    <row r="66" spans="2:11" x14ac:dyDescent="0.2">
      <c r="B66" s="696"/>
      <c r="C66" s="241" t="s">
        <v>71</v>
      </c>
      <c r="D66" s="278">
        <v>21284.532429999996</v>
      </c>
      <c r="E66" s="278">
        <v>15972.927689999999</v>
      </c>
      <c r="F66" s="278">
        <v>14722.101580000002</v>
      </c>
      <c r="G66" s="278">
        <v>17975.577960000002</v>
      </c>
      <c r="H66" s="279">
        <v>11650.542600000001</v>
      </c>
      <c r="I66" s="280">
        <v>9.7700953956717084E-3</v>
      </c>
      <c r="J66" s="280">
        <v>0.12344645528531617</v>
      </c>
      <c r="K66" s="280">
        <v>-0.35186826115270009</v>
      </c>
    </row>
    <row r="67" spans="2:11" x14ac:dyDescent="0.2">
      <c r="B67" s="697"/>
      <c r="C67" s="245" t="s">
        <v>396</v>
      </c>
      <c r="D67" s="281">
        <v>112739.28602</v>
      </c>
      <c r="E67" s="281">
        <v>85119.873569999982</v>
      </c>
      <c r="F67" s="281">
        <v>48104.65468</v>
      </c>
      <c r="G67" s="281">
        <v>61961.698249999994</v>
      </c>
      <c r="H67" s="282">
        <v>94377.295589999994</v>
      </c>
      <c r="I67" s="283">
        <v>7.9144398055744344E-2</v>
      </c>
      <c r="J67" s="283">
        <v>1</v>
      </c>
      <c r="K67" s="283">
        <v>0.52315540496019253</v>
      </c>
    </row>
    <row r="68" spans="2:11" ht="22.5" x14ac:dyDescent="0.2">
      <c r="B68" s="695" t="s">
        <v>343</v>
      </c>
      <c r="C68" s="6" t="s">
        <v>397</v>
      </c>
      <c r="D68" s="278">
        <v>22327.531880000002</v>
      </c>
      <c r="E68" s="278">
        <v>20201.224919999997</v>
      </c>
      <c r="F68" s="278">
        <v>18778.096590000001</v>
      </c>
      <c r="G68" s="278">
        <v>23886.88133</v>
      </c>
      <c r="H68" s="279">
        <v>27850.462650000001</v>
      </c>
      <c r="I68" s="280">
        <v>2.3355279341589798E-2</v>
      </c>
      <c r="J68" s="280">
        <v>0.77566883001083087</v>
      </c>
      <c r="K68" s="280">
        <v>0.16593130200810524</v>
      </c>
    </row>
    <row r="69" spans="2:11" ht="22.5" x14ac:dyDescent="0.2">
      <c r="B69" s="696"/>
      <c r="C69" s="6" t="s">
        <v>398</v>
      </c>
      <c r="D69" s="278">
        <v>4916.8365300000005</v>
      </c>
      <c r="E69" s="278">
        <v>3552.78854</v>
      </c>
      <c r="F69" s="278">
        <v>6443.2995499999997</v>
      </c>
      <c r="G69" s="278">
        <v>6142.19409</v>
      </c>
      <c r="H69" s="279">
        <v>7433.5803299999998</v>
      </c>
      <c r="I69" s="280">
        <v>6.2337687993595054E-3</v>
      </c>
      <c r="J69" s="280">
        <v>0.20703413906708029</v>
      </c>
      <c r="K69" s="280">
        <v>0.21024836094034915</v>
      </c>
    </row>
    <row r="70" spans="2:11" x14ac:dyDescent="0.2">
      <c r="B70" s="696"/>
      <c r="C70" s="241" t="s">
        <v>71</v>
      </c>
      <c r="D70" s="278">
        <v>192.64395000000002</v>
      </c>
      <c r="E70" s="278">
        <v>233.696</v>
      </c>
      <c r="F70" s="278">
        <v>1073.0417299999999</v>
      </c>
      <c r="G70" s="278">
        <v>364.51913999999999</v>
      </c>
      <c r="H70" s="279">
        <v>621.05153000000007</v>
      </c>
      <c r="I70" s="280">
        <v>5.2081116751831545E-4</v>
      </c>
      <c r="J70" s="280">
        <v>1.7297030922089059E-2</v>
      </c>
      <c r="K70" s="280">
        <v>0.70375561074790216</v>
      </c>
    </row>
    <row r="71" spans="2:11" ht="22.5" x14ac:dyDescent="0.2">
      <c r="B71" s="697"/>
      <c r="C71" s="245" t="s">
        <v>399</v>
      </c>
      <c r="D71" s="281">
        <v>27437.012360000004</v>
      </c>
      <c r="E71" s="281">
        <v>23987.709459999998</v>
      </c>
      <c r="F71" s="281">
        <v>26294.437870000002</v>
      </c>
      <c r="G71" s="281">
        <v>30393.594560000001</v>
      </c>
      <c r="H71" s="282">
        <v>35905.094509999995</v>
      </c>
      <c r="I71" s="283">
        <v>3.0109859308467615E-2</v>
      </c>
      <c r="J71" s="283">
        <v>1</v>
      </c>
      <c r="K71" s="283">
        <v>0.18133754923655832</v>
      </c>
    </row>
    <row r="72" spans="2:11" x14ac:dyDescent="0.2">
      <c r="B72" s="698" t="s">
        <v>344</v>
      </c>
      <c r="C72" s="699"/>
      <c r="D72" s="285">
        <v>41498.791140000001</v>
      </c>
      <c r="E72" s="285">
        <v>50214.785579999996</v>
      </c>
      <c r="F72" s="278">
        <v>42163.137369999997</v>
      </c>
      <c r="G72" s="278">
        <v>43025.225769999997</v>
      </c>
      <c r="H72" s="279">
        <v>35016.745280000003</v>
      </c>
      <c r="I72" s="280">
        <v>2.9364893428357321E-2</v>
      </c>
      <c r="J72" s="278"/>
      <c r="K72" s="280">
        <v>-0.18613453727845475</v>
      </c>
    </row>
    <row r="73" spans="2:11" x14ac:dyDescent="0.2">
      <c r="B73" s="698" t="s">
        <v>345</v>
      </c>
      <c r="C73" s="699"/>
      <c r="D73" s="285">
        <v>5927.6869199999983</v>
      </c>
      <c r="E73" s="285">
        <v>26198.60744</v>
      </c>
      <c r="F73" s="278">
        <v>11714.934930000001</v>
      </c>
      <c r="G73" s="278">
        <v>11873.3035</v>
      </c>
      <c r="H73" s="279">
        <v>29441.994270000003</v>
      </c>
      <c r="I73" s="280">
        <v>2.468993097855544E-2</v>
      </c>
      <c r="J73" s="278"/>
      <c r="K73" s="280">
        <v>1.4796800881911256</v>
      </c>
    </row>
    <row r="74" spans="2:11" x14ac:dyDescent="0.2">
      <c r="B74" s="698" t="s">
        <v>346</v>
      </c>
      <c r="C74" s="699"/>
      <c r="D74" s="285">
        <v>17750.922399999999</v>
      </c>
      <c r="E74" s="285">
        <v>23263.267339999999</v>
      </c>
      <c r="F74" s="278">
        <v>22796.883280000016</v>
      </c>
      <c r="G74" s="278">
        <v>22253.997539999997</v>
      </c>
      <c r="H74" s="279">
        <v>26841.394380000005</v>
      </c>
      <c r="I74" s="280">
        <v>2.2509078988771435E-2</v>
      </c>
      <c r="J74" s="278"/>
      <c r="K74" s="280">
        <v>0.20613810313200975</v>
      </c>
    </row>
    <row r="75" spans="2:11" x14ac:dyDescent="0.2">
      <c r="B75" s="698" t="s">
        <v>400</v>
      </c>
      <c r="C75" s="699"/>
      <c r="D75" s="285">
        <v>2746.73162</v>
      </c>
      <c r="E75" s="285">
        <v>2571.6826599999999</v>
      </c>
      <c r="F75" s="278">
        <v>8682.0514600000006</v>
      </c>
      <c r="G75" s="278">
        <v>18001.785640000002</v>
      </c>
      <c r="H75" s="279">
        <v>25926.045170000001</v>
      </c>
      <c r="I75" s="280">
        <v>2.174147104044697E-2</v>
      </c>
      <c r="J75" s="278"/>
      <c r="K75" s="280">
        <v>0.4401929724344833</v>
      </c>
    </row>
    <row r="76" spans="2:11" x14ac:dyDescent="0.2">
      <c r="B76" s="698" t="s">
        <v>348</v>
      </c>
      <c r="C76" s="699"/>
      <c r="D76" s="285">
        <v>14046.159309999999</v>
      </c>
      <c r="E76" s="285">
        <v>9559.5393100000001</v>
      </c>
      <c r="F76" s="278">
        <v>6632.3730500000001</v>
      </c>
      <c r="G76" s="278">
        <v>9556.2189400000025</v>
      </c>
      <c r="H76" s="279">
        <v>15055.48328</v>
      </c>
      <c r="I76" s="280">
        <v>1.2625464145639052E-2</v>
      </c>
      <c r="J76" s="278"/>
      <c r="K76" s="280">
        <v>0.57546445665674506</v>
      </c>
    </row>
    <row r="77" spans="2:11" x14ac:dyDescent="0.2">
      <c r="B77" s="698" t="s">
        <v>349</v>
      </c>
      <c r="C77" s="699"/>
      <c r="D77" s="285">
        <v>0</v>
      </c>
      <c r="E77" s="285">
        <v>0</v>
      </c>
      <c r="F77" s="278">
        <v>0</v>
      </c>
      <c r="G77" s="278">
        <v>0</v>
      </c>
      <c r="H77" s="279">
        <v>4740.6980600000006</v>
      </c>
      <c r="I77" s="280">
        <v>3.9755291988096591E-3</v>
      </c>
      <c r="J77" s="278"/>
      <c r="K77" s="280" t="s">
        <v>284</v>
      </c>
    </row>
    <row r="78" spans="2:11" x14ac:dyDescent="0.2">
      <c r="B78" s="698" t="s">
        <v>350</v>
      </c>
      <c r="C78" s="699"/>
      <c r="D78" s="285">
        <v>7.5010000000000003</v>
      </c>
      <c r="E78" s="285">
        <v>0</v>
      </c>
      <c r="F78" s="278">
        <v>41.195380000000007</v>
      </c>
      <c r="G78" s="278">
        <v>184.30588</v>
      </c>
      <c r="H78" s="279">
        <v>78</v>
      </c>
      <c r="I78" s="280"/>
      <c r="J78" s="278"/>
      <c r="K78" s="280"/>
    </row>
    <row r="79" spans="2:11" x14ac:dyDescent="0.2">
      <c r="B79" s="698" t="s">
        <v>401</v>
      </c>
      <c r="C79" s="699"/>
      <c r="D79" s="285">
        <v>0</v>
      </c>
      <c r="E79" s="285">
        <v>0</v>
      </c>
      <c r="F79" s="278">
        <v>282.67455000000001</v>
      </c>
      <c r="G79" s="278">
        <v>0</v>
      </c>
      <c r="H79" s="279">
        <v>0</v>
      </c>
      <c r="I79" s="280">
        <v>0</v>
      </c>
      <c r="J79" s="278"/>
      <c r="K79" s="280" t="s">
        <v>284</v>
      </c>
    </row>
    <row r="80" spans="2:11" x14ac:dyDescent="0.2">
      <c r="B80" s="700" t="s">
        <v>363</v>
      </c>
      <c r="C80" s="700"/>
      <c r="D80" s="286">
        <v>1265440.5518199999</v>
      </c>
      <c r="E80" s="286">
        <v>1054397.7677500001</v>
      </c>
      <c r="F80" s="286">
        <v>981062.44578000007</v>
      </c>
      <c r="G80" s="286">
        <v>1016959.7877999998</v>
      </c>
      <c r="H80" s="286">
        <v>1192469.6871600002</v>
      </c>
      <c r="I80" s="287">
        <v>1</v>
      </c>
      <c r="J80" s="287"/>
      <c r="K80" s="287">
        <v>0.17258292949781517</v>
      </c>
    </row>
    <row r="81" spans="2:11" x14ac:dyDescent="0.2">
      <c r="B81" s="701" t="s">
        <v>50</v>
      </c>
      <c r="C81" s="701"/>
      <c r="D81" s="701"/>
      <c r="E81" s="701"/>
      <c r="F81" s="701"/>
      <c r="G81" s="701"/>
      <c r="H81" s="701"/>
      <c r="I81" s="701"/>
      <c r="J81" s="701"/>
      <c r="K81" s="702"/>
    </row>
    <row r="82" spans="2:11" x14ac:dyDescent="0.2">
      <c r="B82" s="703" t="s">
        <v>403</v>
      </c>
      <c r="C82" s="703"/>
      <c r="D82" s="703"/>
      <c r="E82" s="703"/>
      <c r="F82" s="703"/>
      <c r="G82" s="703"/>
      <c r="H82" s="703"/>
      <c r="I82" s="703"/>
      <c r="J82" s="703"/>
      <c r="K82" s="703"/>
    </row>
  </sheetData>
  <mergeCells count="32">
    <mergeCell ref="B81:K81"/>
    <mergeCell ref="B82:K82"/>
    <mergeCell ref="B75:C75"/>
    <mergeCell ref="B76:C76"/>
    <mergeCell ref="B77:C77"/>
    <mergeCell ref="B78:C78"/>
    <mergeCell ref="B79:C79"/>
    <mergeCell ref="B80:C80"/>
    <mergeCell ref="B74:C74"/>
    <mergeCell ref="B51:C51"/>
    <mergeCell ref="B52:C52"/>
    <mergeCell ref="B53:K53"/>
    <mergeCell ref="B54:K54"/>
    <mergeCell ref="B60:C60"/>
    <mergeCell ref="B61:B67"/>
    <mergeCell ref="B68:B71"/>
    <mergeCell ref="B72:C72"/>
    <mergeCell ref="B73:C73"/>
    <mergeCell ref="B48:C48"/>
    <mergeCell ref="B49:C49"/>
    <mergeCell ref="B50:C50"/>
    <mergeCell ref="B45:C45"/>
    <mergeCell ref="B46:C46"/>
    <mergeCell ref="B47:C47"/>
    <mergeCell ref="B4:C4"/>
    <mergeCell ref="B5:B11"/>
    <mergeCell ref="B40:B43"/>
    <mergeCell ref="B44:C44"/>
    <mergeCell ref="B26:B32"/>
    <mergeCell ref="B33:B39"/>
    <mergeCell ref="B12:B18"/>
    <mergeCell ref="B19:B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K7609"/>
  <sheetViews>
    <sheetView zoomScaleNormal="100" workbookViewId="0">
      <selection activeCell="C33" sqref="C33"/>
    </sheetView>
  </sheetViews>
  <sheetFormatPr baseColWidth="10" defaultRowHeight="12.75" x14ac:dyDescent="0.2"/>
  <cols>
    <col min="1" max="1" width="3.7109375" style="180" customWidth="1"/>
    <col min="2" max="2" width="20.42578125" style="180" customWidth="1"/>
    <col min="3" max="3" width="59.140625" style="180" customWidth="1"/>
    <col min="4" max="7" width="11.42578125" style="180" customWidth="1"/>
    <col min="8" max="16384" width="11.42578125" style="180"/>
  </cols>
  <sheetData>
    <row r="2" spans="2:10" ht="15" x14ac:dyDescent="0.25">
      <c r="B2" s="38" t="s">
        <v>404</v>
      </c>
      <c r="C2" s="40"/>
      <c r="D2" s="40"/>
      <c r="E2" s="40"/>
      <c r="F2" s="40"/>
      <c r="G2" s="40"/>
      <c r="H2" s="40"/>
      <c r="I2" s="40"/>
      <c r="J2" s="40"/>
    </row>
    <row r="3" spans="2:10" ht="13.5" customHeight="1" x14ac:dyDescent="0.2">
      <c r="B3" s="40" t="s">
        <v>405</v>
      </c>
      <c r="C3" s="40"/>
      <c r="D3" s="40"/>
      <c r="E3" s="40"/>
      <c r="F3" s="40"/>
      <c r="G3" s="40"/>
      <c r="H3" s="40"/>
      <c r="I3" s="40"/>
      <c r="J3" s="40"/>
    </row>
    <row r="4" spans="2:10" ht="22.5" customHeight="1" x14ac:dyDescent="0.2">
      <c r="B4" s="295" t="s">
        <v>24</v>
      </c>
      <c r="C4" s="296" t="s">
        <v>25</v>
      </c>
      <c r="D4" s="274">
        <v>2014</v>
      </c>
      <c r="E4" s="274">
        <v>2015</v>
      </c>
      <c r="F4" s="274">
        <v>2016</v>
      </c>
      <c r="G4" s="274">
        <v>2017</v>
      </c>
      <c r="H4" s="297">
        <v>2018</v>
      </c>
      <c r="I4" s="298" t="s">
        <v>2</v>
      </c>
      <c r="J4" s="298" t="s">
        <v>3</v>
      </c>
    </row>
    <row r="5" spans="2:10" ht="12.75" customHeight="1" x14ac:dyDescent="0.2">
      <c r="B5" s="299" t="s">
        <v>407</v>
      </c>
      <c r="C5" s="6" t="s">
        <v>408</v>
      </c>
      <c r="D5" s="300">
        <v>3964.0858333699998</v>
      </c>
      <c r="E5" s="300">
        <v>2572.2601721000005</v>
      </c>
      <c r="F5" s="300">
        <v>2140.3438516799997</v>
      </c>
      <c r="G5" s="300">
        <v>2470.2761886399994</v>
      </c>
      <c r="H5" s="301">
        <v>3285.5398605599999</v>
      </c>
      <c r="I5" s="249">
        <f t="shared" ref="I5:I17" si="0">+H5/$H$17</f>
        <v>4.7462421614659751E-2</v>
      </c>
      <c r="J5" s="249">
        <f>+H5/G5-1</f>
        <v>0.3300293609553191</v>
      </c>
    </row>
    <row r="6" spans="2:10" x14ac:dyDescent="0.2">
      <c r="B6" s="299" t="s">
        <v>409</v>
      </c>
      <c r="C6" s="6" t="s">
        <v>410</v>
      </c>
      <c r="D6" s="300">
        <v>4383.8308252000006</v>
      </c>
      <c r="E6" s="300">
        <v>2239.3843569599994</v>
      </c>
      <c r="F6" s="300">
        <v>1525.1953086799999</v>
      </c>
      <c r="G6" s="300">
        <v>2061.1730401999998</v>
      </c>
      <c r="H6" s="301">
        <v>2792.7793143200001</v>
      </c>
      <c r="I6" s="249">
        <f t="shared" si="0"/>
        <v>4.0344075834880762E-2</v>
      </c>
      <c r="J6" s="249">
        <f t="shared" ref="J6:J17" si="1">+H6/G6-1</f>
        <v>0.35494655705811629</v>
      </c>
    </row>
    <row r="7" spans="2:10" x14ac:dyDescent="0.2">
      <c r="B7" s="299" t="s">
        <v>411</v>
      </c>
      <c r="C7" s="6" t="s">
        <v>412</v>
      </c>
      <c r="D7" s="300">
        <v>1521.7048771899997</v>
      </c>
      <c r="E7" s="300">
        <v>1370.6502725399994</v>
      </c>
      <c r="F7" s="300">
        <v>1361.33505616</v>
      </c>
      <c r="G7" s="300">
        <v>1763.3306898899998</v>
      </c>
      <c r="H7" s="301">
        <v>2095.8411169099995</v>
      </c>
      <c r="I7" s="249">
        <f t="shared" si="0"/>
        <v>3.0276209983697205E-2</v>
      </c>
      <c r="J7" s="249">
        <f t="shared" si="1"/>
        <v>0.18856952296380802</v>
      </c>
    </row>
    <row r="8" spans="2:10" x14ac:dyDescent="0.2">
      <c r="B8" s="299" t="s">
        <v>413</v>
      </c>
      <c r="C8" s="6" t="s">
        <v>414</v>
      </c>
      <c r="D8" s="300">
        <v>1690.8616506399999</v>
      </c>
      <c r="E8" s="300">
        <v>729.93073074000006</v>
      </c>
      <c r="F8" s="300">
        <v>871.99465794999981</v>
      </c>
      <c r="G8" s="300">
        <v>1218.1257472499999</v>
      </c>
      <c r="H8" s="301">
        <v>1487.2262177299999</v>
      </c>
      <c r="I8" s="249">
        <f t="shared" si="0"/>
        <v>2.1484249401328474E-2</v>
      </c>
      <c r="J8" s="249">
        <f t="shared" si="1"/>
        <v>0.22091353958120674</v>
      </c>
    </row>
    <row r="9" spans="2:10" x14ac:dyDescent="0.2">
      <c r="B9" s="299" t="s">
        <v>415</v>
      </c>
      <c r="C9" s="6" t="s">
        <v>416</v>
      </c>
      <c r="D9" s="300">
        <v>1308.0890936499993</v>
      </c>
      <c r="E9" s="300">
        <v>1451.3190782000001</v>
      </c>
      <c r="F9" s="300">
        <v>1379.2919510199999</v>
      </c>
      <c r="G9" s="300">
        <v>1426.2879281300004</v>
      </c>
      <c r="H9" s="301">
        <v>1419.0234434600002</v>
      </c>
      <c r="I9" s="249">
        <f t="shared" si="0"/>
        <v>2.0499002237977834E-2</v>
      </c>
      <c r="J9" s="249">
        <f t="shared" si="1"/>
        <v>-5.0932806249890383E-3</v>
      </c>
    </row>
    <row r="10" spans="2:10" x14ac:dyDescent="0.2">
      <c r="B10" s="299" t="s">
        <v>417</v>
      </c>
      <c r="C10" s="6" t="s">
        <v>418</v>
      </c>
      <c r="D10" s="300">
        <v>672.97280281999986</v>
      </c>
      <c r="E10" s="300">
        <v>608.41064766000011</v>
      </c>
      <c r="F10" s="300">
        <v>662.06905054000003</v>
      </c>
      <c r="G10" s="300">
        <v>1002.3412992199997</v>
      </c>
      <c r="H10" s="301">
        <v>1232.2716745799994</v>
      </c>
      <c r="I10" s="249">
        <f t="shared" si="0"/>
        <v>1.7801213878059618E-2</v>
      </c>
      <c r="J10" s="249">
        <f t="shared" si="1"/>
        <v>0.22939329701263089</v>
      </c>
    </row>
    <row r="11" spans="2:10" x14ac:dyDescent="0.2">
      <c r="B11" s="299" t="s">
        <v>419</v>
      </c>
      <c r="C11" s="6" t="s">
        <v>420</v>
      </c>
      <c r="D11" s="300">
        <v>703.66588347000004</v>
      </c>
      <c r="E11" s="300">
        <v>717.21078348000015</v>
      </c>
      <c r="F11" s="300">
        <v>773.06104676999996</v>
      </c>
      <c r="G11" s="300">
        <v>930.60887680000019</v>
      </c>
      <c r="H11" s="301">
        <v>1177.6829535999998</v>
      </c>
      <c r="I11" s="249">
        <f t="shared" si="0"/>
        <v>1.7012633309715468E-2</v>
      </c>
      <c r="J11" s="249">
        <f t="shared" si="1"/>
        <v>0.26549722763186034</v>
      </c>
    </row>
    <row r="12" spans="2:10" x14ac:dyDescent="0.2">
      <c r="B12" s="299" t="s">
        <v>421</v>
      </c>
      <c r="C12" s="6" t="s">
        <v>422</v>
      </c>
      <c r="D12" s="300">
        <v>1157.8355569100002</v>
      </c>
      <c r="E12" s="300">
        <v>817.19947775000003</v>
      </c>
      <c r="F12" s="300">
        <v>801.08128578000014</v>
      </c>
      <c r="G12" s="300">
        <v>944.21252978999996</v>
      </c>
      <c r="H12" s="301">
        <v>1112.0393630600001</v>
      </c>
      <c r="I12" s="249">
        <f t="shared" si="0"/>
        <v>1.6064355735028391E-2</v>
      </c>
      <c r="J12" s="249">
        <f t="shared" si="1"/>
        <v>0.17774264582924593</v>
      </c>
    </row>
    <row r="13" spans="2:10" x14ac:dyDescent="0.2">
      <c r="B13" s="299" t="s">
        <v>423</v>
      </c>
      <c r="C13" s="6" t="s">
        <v>424</v>
      </c>
      <c r="D13" s="300">
        <v>758.70192689999999</v>
      </c>
      <c r="E13" s="300">
        <v>665.8707993400003</v>
      </c>
      <c r="F13" s="300">
        <v>720.78616070999976</v>
      </c>
      <c r="G13" s="300">
        <v>896.75842570999998</v>
      </c>
      <c r="H13" s="301">
        <v>1035.1213653599998</v>
      </c>
      <c r="I13" s="249">
        <f t="shared" si="0"/>
        <v>1.4953209746383892E-2</v>
      </c>
      <c r="J13" s="249">
        <f t="shared" si="1"/>
        <v>0.15429232185964947</v>
      </c>
    </row>
    <row r="14" spans="2:10" ht="12.75" customHeight="1" x14ac:dyDescent="0.2">
      <c r="B14" s="299" t="s">
        <v>425</v>
      </c>
      <c r="C14" s="6" t="s">
        <v>426</v>
      </c>
      <c r="D14" s="300">
        <v>802.92647107999983</v>
      </c>
      <c r="E14" s="300">
        <v>745.42149554000014</v>
      </c>
      <c r="F14" s="300">
        <v>817.13131604000023</v>
      </c>
      <c r="G14" s="300">
        <v>898.08887958999958</v>
      </c>
      <c r="H14" s="301">
        <v>990.99566797999989</v>
      </c>
      <c r="I14" s="249">
        <f t="shared" si="0"/>
        <v>1.4315776465409033E-2</v>
      </c>
      <c r="J14" s="249">
        <f t="shared" si="1"/>
        <v>0.10344943635468984</v>
      </c>
    </row>
    <row r="15" spans="2:10" ht="12.75" customHeight="1" x14ac:dyDescent="0.2">
      <c r="B15" s="704" t="s">
        <v>46</v>
      </c>
      <c r="C15" s="705"/>
      <c r="D15" s="302">
        <v>16964.674921230006</v>
      </c>
      <c r="E15" s="302">
        <v>11917.657814310003</v>
      </c>
      <c r="F15" s="302">
        <v>11052.289685330019</v>
      </c>
      <c r="G15" s="302">
        <v>13611.203605220006</v>
      </c>
      <c r="H15" s="303">
        <v>16628.520977559998</v>
      </c>
      <c r="I15" s="304">
        <f t="shared" si="0"/>
        <v>0.2402131482071404</v>
      </c>
      <c r="J15" s="304">
        <f t="shared" si="1"/>
        <v>0.22167895359252632</v>
      </c>
    </row>
    <row r="16" spans="2:10" ht="12.75" customHeight="1" x14ac:dyDescent="0.2">
      <c r="B16" s="706" t="s">
        <v>427</v>
      </c>
      <c r="C16" s="706"/>
      <c r="D16" s="300">
        <v>48728.554229430556</v>
      </c>
      <c r="E16" s="300">
        <v>45401.659316149744</v>
      </c>
      <c r="F16" s="300">
        <v>42772.690537129893</v>
      </c>
      <c r="G16" s="300">
        <v>46328.199053351462</v>
      </c>
      <c r="H16" s="278">
        <v>52595.504025521557</v>
      </c>
      <c r="I16" s="249">
        <f t="shared" si="0"/>
        <v>0.7597868517928611</v>
      </c>
      <c r="J16" s="249">
        <f t="shared" si="1"/>
        <v>0.13528056562165691</v>
      </c>
    </row>
    <row r="17" spans="2:11" ht="13.5" customHeight="1" x14ac:dyDescent="0.2">
      <c r="B17" s="707" t="s">
        <v>428</v>
      </c>
      <c r="C17" s="707"/>
      <c r="D17" s="305">
        <v>65693.229150661471</v>
      </c>
      <c r="E17" s="305">
        <v>57319.317130459967</v>
      </c>
      <c r="F17" s="305">
        <v>53824.980222459824</v>
      </c>
      <c r="G17" s="305">
        <v>59939.402658572653</v>
      </c>
      <c r="H17" s="306">
        <v>69224.02500308145</v>
      </c>
      <c r="I17" s="307">
        <f t="shared" si="0"/>
        <v>1</v>
      </c>
      <c r="J17" s="307">
        <f t="shared" si="1"/>
        <v>0.1549001480277663</v>
      </c>
    </row>
    <row r="18" spans="2:11" ht="12.75" customHeight="1" x14ac:dyDescent="0.2">
      <c r="B18" s="709" t="s">
        <v>429</v>
      </c>
      <c r="C18" s="709"/>
      <c r="D18" s="709"/>
      <c r="E18" s="709"/>
      <c r="F18" s="709"/>
      <c r="G18" s="709"/>
      <c r="H18" s="709"/>
      <c r="I18" s="709"/>
      <c r="J18" s="709"/>
      <c r="K18" s="308"/>
    </row>
    <row r="19" spans="2:11" ht="12.75" customHeight="1" x14ac:dyDescent="0.2">
      <c r="B19" s="708" t="s">
        <v>430</v>
      </c>
      <c r="C19" s="708"/>
      <c r="D19" s="708"/>
      <c r="E19" s="708"/>
      <c r="F19" s="708"/>
      <c r="G19" s="708"/>
      <c r="H19" s="708"/>
      <c r="I19" s="708"/>
      <c r="J19" s="708"/>
    </row>
    <row r="20" spans="2:11" x14ac:dyDescent="0.2">
      <c r="B20" s="708" t="s">
        <v>431</v>
      </c>
      <c r="C20" s="708"/>
      <c r="D20" s="708"/>
      <c r="E20" s="708"/>
      <c r="F20" s="708"/>
      <c r="G20" s="708"/>
      <c r="H20" s="708"/>
      <c r="I20" s="708"/>
      <c r="J20" s="708"/>
    </row>
    <row r="21" spans="2:11" x14ac:dyDescent="0.2">
      <c r="B21" s="708" t="s">
        <v>432</v>
      </c>
      <c r="C21" s="708"/>
      <c r="D21" s="708"/>
      <c r="E21" s="708"/>
      <c r="F21" s="708"/>
      <c r="G21" s="708"/>
      <c r="H21" s="708"/>
      <c r="I21" s="708"/>
      <c r="J21" s="708"/>
    </row>
    <row r="22" spans="2:11" x14ac:dyDescent="0.2">
      <c r="B22" s="708" t="s">
        <v>433</v>
      </c>
      <c r="C22" s="708"/>
      <c r="D22" s="708"/>
      <c r="E22" s="708"/>
      <c r="F22" s="708"/>
      <c r="G22" s="708"/>
      <c r="H22" s="708"/>
      <c r="I22" s="708"/>
      <c r="J22" s="708"/>
    </row>
    <row r="26" spans="2:11" ht="13.5" customHeight="1" x14ac:dyDescent="0.2"/>
    <row r="41" ht="12.75" customHeight="1" x14ac:dyDescent="0.2"/>
    <row r="42" ht="25.5" customHeight="1" x14ac:dyDescent="0.2"/>
    <row r="5954" ht="12.75" customHeight="1" x14ac:dyDescent="0.2"/>
    <row r="6982" ht="12.75" customHeight="1" x14ac:dyDescent="0.2"/>
    <row r="7007" ht="12.75" customHeight="1" x14ac:dyDescent="0.2"/>
    <row r="7008" ht="12.75" customHeight="1" x14ac:dyDescent="0.2"/>
    <row r="7609" ht="12.75" customHeight="1" x14ac:dyDescent="0.2"/>
  </sheetData>
  <mergeCells count="8">
    <mergeCell ref="B15:C15"/>
    <mergeCell ref="B16:C16"/>
    <mergeCell ref="B17:C17"/>
    <mergeCell ref="B22:J22"/>
    <mergeCell ref="B18:J18"/>
    <mergeCell ref="B19:J19"/>
    <mergeCell ref="B20:J20"/>
    <mergeCell ref="B21:J21"/>
  </mergeCells>
  <pageMargins left="0.7" right="0.7" top="0.75" bottom="0.75" header="0.3" footer="0.3"/>
  <pageSetup paperSize="187" orientation="portrait" r:id="rId1"/>
  <ignoredErrors>
    <ignoredError sqref="B5:B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13"/>
  <sheetViews>
    <sheetView zoomScaleNormal="100" workbookViewId="0"/>
  </sheetViews>
  <sheetFormatPr baseColWidth="10" defaultColWidth="11.42578125" defaultRowHeight="15" x14ac:dyDescent="0.25"/>
  <cols>
    <col min="1" max="1" width="3.7109375" style="309" customWidth="1"/>
    <col min="2" max="2" width="32.5703125" style="309" customWidth="1"/>
    <col min="3" max="7" width="12.140625" style="309" customWidth="1"/>
    <col min="8" max="8" width="17.5703125" style="309" customWidth="1"/>
    <col min="9" max="9" width="15.28515625" style="309" customWidth="1"/>
    <col min="10" max="16384" width="11.42578125" style="309"/>
  </cols>
  <sheetData>
    <row r="1" spans="2:9" s="310" customFormat="1" x14ac:dyDescent="0.25">
      <c r="B1" s="294"/>
    </row>
    <row r="2" spans="2:9" s="310" customFormat="1" x14ac:dyDescent="0.25">
      <c r="B2" s="311" t="s">
        <v>434</v>
      </c>
      <c r="C2" s="312"/>
      <c r="D2" s="312"/>
      <c r="E2" s="312"/>
      <c r="F2" s="312"/>
      <c r="G2" s="312"/>
      <c r="H2" s="312"/>
    </row>
    <row r="3" spans="2:9" x14ac:dyDescent="0.25">
      <c r="B3" s="313" t="s">
        <v>56</v>
      </c>
      <c r="C3" s="314"/>
      <c r="D3" s="314"/>
      <c r="E3" s="314"/>
      <c r="F3" s="314"/>
      <c r="G3" s="314"/>
      <c r="H3" s="314"/>
    </row>
    <row r="4" spans="2:9" ht="22.5" x14ac:dyDescent="0.25">
      <c r="B4" s="315"/>
      <c r="C4" s="3">
        <v>2014</v>
      </c>
      <c r="D4" s="3">
        <v>2015</v>
      </c>
      <c r="E4" s="3">
        <v>2016</v>
      </c>
      <c r="F4" s="4">
        <v>2017</v>
      </c>
      <c r="G4" s="316">
        <v>2018</v>
      </c>
      <c r="H4" s="317" t="s">
        <v>3</v>
      </c>
      <c r="I4" s="316" t="s">
        <v>2</v>
      </c>
    </row>
    <row r="5" spans="2:9" x14ac:dyDescent="0.25">
      <c r="B5" s="318" t="s">
        <v>57</v>
      </c>
      <c r="C5" s="319">
        <v>49875886.157249779</v>
      </c>
      <c r="D5" s="320">
        <v>50733199.972589977</v>
      </c>
      <c r="E5" s="320">
        <v>52714164.904490381</v>
      </c>
      <c r="F5" s="320">
        <v>55954654.779820256</v>
      </c>
      <c r="G5" s="321">
        <v>58717361.677499875</v>
      </c>
      <c r="H5" s="9">
        <f>+IF(F5=0,"-",G5/F5-1)</f>
        <v>4.9374031678879549E-2</v>
      </c>
      <c r="I5" s="9">
        <f>G5/$G$11</f>
        <v>0.88914129503542039</v>
      </c>
    </row>
    <row r="6" spans="2:9" x14ac:dyDescent="0.25">
      <c r="B6" s="318" t="s">
        <v>58</v>
      </c>
      <c r="C6" s="319">
        <v>3405470.0612299917</v>
      </c>
      <c r="D6" s="320">
        <v>3752652.5648899996</v>
      </c>
      <c r="E6" s="320">
        <v>3594667.6472400101</v>
      </c>
      <c r="F6" s="320">
        <v>3632568.7752000014</v>
      </c>
      <c r="G6" s="321">
        <v>3733473.4918500143</v>
      </c>
      <c r="H6" s="9">
        <f t="shared" ref="H6:H11" si="0">+IF(F6=0,"-",G6/F6-1)</f>
        <v>2.7777785609704564E-2</v>
      </c>
      <c r="I6" s="9">
        <f t="shared" ref="I6:I11" si="1">G6/$G$11</f>
        <v>5.6534990004429624E-2</v>
      </c>
    </row>
    <row r="7" spans="2:9" x14ac:dyDescent="0.25">
      <c r="B7" s="318" t="s">
        <v>59</v>
      </c>
      <c r="C7" s="319">
        <v>1243199.6397600716</v>
      </c>
      <c r="D7" s="320">
        <v>762822.65030002978</v>
      </c>
      <c r="E7" s="320">
        <v>499348.6043299865</v>
      </c>
      <c r="F7" s="320">
        <v>1076716.7662600249</v>
      </c>
      <c r="G7" s="321">
        <v>2942450.6507797679</v>
      </c>
      <c r="H7" s="9">
        <f t="shared" si="0"/>
        <v>1.7327991380689358</v>
      </c>
      <c r="I7" s="9">
        <f t="shared" si="1"/>
        <v>4.4556742800906032E-2</v>
      </c>
    </row>
    <row r="8" spans="2:9" x14ac:dyDescent="0.25">
      <c r="B8" s="318" t="s">
        <v>60</v>
      </c>
      <c r="C8" s="319">
        <v>2.0099999999999998</v>
      </c>
      <c r="D8" s="320">
        <v>1.4514</v>
      </c>
      <c r="E8" s="320">
        <v>777.18676000000005</v>
      </c>
      <c r="F8" s="320">
        <v>60.805210000000002</v>
      </c>
      <c r="G8" s="321">
        <v>129.61144999999999</v>
      </c>
      <c r="H8" s="9">
        <f t="shared" si="0"/>
        <v>1.1315846125685609</v>
      </c>
      <c r="I8" s="9">
        <f t="shared" si="1"/>
        <v>1.9626715031472367E-6</v>
      </c>
    </row>
    <row r="9" spans="2:9" x14ac:dyDescent="0.25">
      <c r="B9" s="318" t="s">
        <v>61</v>
      </c>
      <c r="C9" s="319">
        <v>58198.146000000001</v>
      </c>
      <c r="D9" s="320">
        <v>30808.159780000002</v>
      </c>
      <c r="E9" s="320">
        <v>4875.2592000000004</v>
      </c>
      <c r="F9" s="320">
        <v>4212.1886799999993</v>
      </c>
      <c r="G9" s="321">
        <v>471803.20397000003</v>
      </c>
      <c r="H9" s="9">
        <f t="shared" si="0"/>
        <v>111.00903848637667</v>
      </c>
      <c r="I9" s="9">
        <f t="shared" si="1"/>
        <v>7.1443896625296788E-3</v>
      </c>
    </row>
    <row r="10" spans="2:9" x14ac:dyDescent="0.25">
      <c r="B10" s="318" t="s">
        <v>62</v>
      </c>
      <c r="C10" s="319">
        <v>4417.5735899999991</v>
      </c>
      <c r="D10" s="320">
        <v>1022.5029800000001</v>
      </c>
      <c r="E10" s="320">
        <v>417.06412</v>
      </c>
      <c r="F10" s="320">
        <v>75183.136639999982</v>
      </c>
      <c r="G10" s="321">
        <v>173061.22543000002</v>
      </c>
      <c r="H10" s="9">
        <f t="shared" si="0"/>
        <v>1.301862268113001</v>
      </c>
      <c r="I10" s="9">
        <f t="shared" si="1"/>
        <v>2.6206198252639017E-3</v>
      </c>
    </row>
    <row r="11" spans="2:9" x14ac:dyDescent="0.25">
      <c r="B11" s="322" t="s">
        <v>63</v>
      </c>
      <c r="C11" s="323">
        <v>54587173.587826967</v>
      </c>
      <c r="D11" s="324">
        <v>55280507.301936574</v>
      </c>
      <c r="E11" s="324">
        <v>56814250.666132145</v>
      </c>
      <c r="F11" s="324">
        <v>60743396.451805986</v>
      </c>
      <c r="G11" s="325">
        <v>66038279.860976174</v>
      </c>
      <c r="H11" s="326">
        <f t="shared" si="0"/>
        <v>8.7168049836843897E-2</v>
      </c>
      <c r="I11" s="326">
        <f t="shared" si="1"/>
        <v>1</v>
      </c>
    </row>
    <row r="12" spans="2:9" x14ac:dyDescent="0.25">
      <c r="B12" s="710" t="s">
        <v>435</v>
      </c>
      <c r="C12" s="710"/>
      <c r="D12" s="710"/>
      <c r="E12" s="710"/>
      <c r="F12" s="710"/>
      <c r="G12" s="710"/>
      <c r="H12" s="710"/>
    </row>
    <row r="13" spans="2:9" x14ac:dyDescent="0.25">
      <c r="B13" s="711" t="s">
        <v>436</v>
      </c>
      <c r="C13" s="711"/>
      <c r="D13" s="711"/>
      <c r="E13" s="711"/>
      <c r="F13" s="711"/>
      <c r="G13" s="711"/>
      <c r="H13" s="711"/>
    </row>
  </sheetData>
  <mergeCells count="2">
    <mergeCell ref="B12:H12"/>
    <mergeCell ref="B13:H13"/>
  </mergeCells>
  <pageMargins left="0.7" right="0.7" top="0.75" bottom="0.75" header="0.3" footer="0.3"/>
  <pageSetup paperSize="1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206"/>
  <sheetViews>
    <sheetView zoomScaleNormal="100" workbookViewId="0"/>
  </sheetViews>
  <sheetFormatPr baseColWidth="10" defaultColWidth="11.42578125" defaultRowHeight="15" x14ac:dyDescent="0.25"/>
  <cols>
    <col min="1" max="1" width="3.7109375" style="1" customWidth="1"/>
    <col min="2" max="2" width="11.42578125" style="1"/>
    <col min="3" max="3" width="16.5703125" style="87" customWidth="1"/>
    <col min="4" max="7" width="11.42578125" style="1" customWidth="1"/>
    <col min="8" max="8" width="11.42578125" style="1"/>
    <col min="9" max="11" width="11.42578125" style="88"/>
    <col min="12" max="16384" width="11.42578125" style="1"/>
  </cols>
  <sheetData>
    <row r="1" spans="1:11" x14ac:dyDescent="0.25">
      <c r="B1" s="63" t="s">
        <v>437</v>
      </c>
      <c r="C1" s="327"/>
      <c r="D1" s="309"/>
      <c r="E1" s="309"/>
      <c r="F1" s="309"/>
      <c r="G1" s="309"/>
      <c r="H1" s="328"/>
      <c r="I1" s="328"/>
      <c r="J1" s="328"/>
      <c r="K1" s="329"/>
    </row>
    <row r="2" spans="1:11" x14ac:dyDescent="0.25">
      <c r="A2" s="330"/>
      <c r="B2" s="65" t="s">
        <v>405</v>
      </c>
      <c r="C2" s="327"/>
      <c r="D2" s="309"/>
      <c r="E2" s="309"/>
      <c r="F2" s="309"/>
      <c r="G2" s="309"/>
      <c r="H2" s="331"/>
      <c r="I2" s="329"/>
      <c r="J2" s="329"/>
      <c r="K2" s="329"/>
    </row>
    <row r="3" spans="1:11" ht="45" x14ac:dyDescent="0.25">
      <c r="A3" s="330"/>
      <c r="B3" s="315"/>
      <c r="C3" s="333" t="s">
        <v>439</v>
      </c>
      <c r="D3" s="334">
        <v>2014</v>
      </c>
      <c r="E3" s="334">
        <v>2015</v>
      </c>
      <c r="F3" s="334">
        <v>2016</v>
      </c>
      <c r="G3" s="334">
        <v>2017</v>
      </c>
      <c r="H3" s="335">
        <v>2018</v>
      </c>
      <c r="I3" s="336" t="s">
        <v>66</v>
      </c>
      <c r="J3" s="336" t="s">
        <v>440</v>
      </c>
      <c r="K3" s="336" t="s">
        <v>3</v>
      </c>
    </row>
    <row r="4" spans="1:11" x14ac:dyDescent="0.25">
      <c r="A4" s="330"/>
      <c r="B4" s="712" t="s">
        <v>4</v>
      </c>
      <c r="C4" s="337" t="s">
        <v>442</v>
      </c>
      <c r="D4" s="338">
        <v>52.396687700000001</v>
      </c>
      <c r="E4" s="338">
        <v>41.203160459999999</v>
      </c>
      <c r="F4" s="338">
        <v>13.882376800000001</v>
      </c>
      <c r="G4" s="338">
        <v>16.993940560000002</v>
      </c>
      <c r="H4" s="339">
        <v>193.02964806999998</v>
      </c>
      <c r="I4" s="340">
        <f t="shared" ref="I4:I9" si="0">+H4/$H$9</f>
        <v>0.5973378266110404</v>
      </c>
      <c r="J4" s="340">
        <f t="shared" ref="J4:J51" si="1">+H4/$H$51</f>
        <v>2.7884776717535726E-3</v>
      </c>
      <c r="K4" s="340">
        <f t="shared" ref="K4:K51" si="2">+H4/G4-1</f>
        <v>10.3587338609592</v>
      </c>
    </row>
    <row r="5" spans="1:11" x14ac:dyDescent="0.25">
      <c r="A5" s="330"/>
      <c r="B5" s="713"/>
      <c r="C5" s="337" t="s">
        <v>68</v>
      </c>
      <c r="D5" s="338">
        <v>73.998781059999843</v>
      </c>
      <c r="E5" s="338">
        <v>72.032735929999987</v>
      </c>
      <c r="F5" s="338">
        <v>67.499327619999917</v>
      </c>
      <c r="G5" s="338">
        <v>60.48140649999997</v>
      </c>
      <c r="H5" s="339">
        <v>74.937839919999973</v>
      </c>
      <c r="I5" s="340">
        <f t="shared" si="0"/>
        <v>0.23189808859054636</v>
      </c>
      <c r="J5" s="340">
        <f t="shared" si="1"/>
        <v>1.0825409229911957E-3</v>
      </c>
      <c r="K5" s="340">
        <f t="shared" si="2"/>
        <v>0.23902277173398745</v>
      </c>
    </row>
    <row r="6" spans="1:11" x14ac:dyDescent="0.25">
      <c r="A6" s="330"/>
      <c r="B6" s="713"/>
      <c r="C6" s="337" t="s">
        <v>438</v>
      </c>
      <c r="D6" s="338">
        <v>11.287445100000008</v>
      </c>
      <c r="E6" s="338">
        <v>10.152171979999995</v>
      </c>
      <c r="F6" s="338">
        <v>8.0927109699999971</v>
      </c>
      <c r="G6" s="338">
        <v>10.645422249999996</v>
      </c>
      <c r="H6" s="339">
        <v>11.291481490000008</v>
      </c>
      <c r="I6" s="340">
        <f t="shared" si="0"/>
        <v>3.4941932909754163E-2</v>
      </c>
      <c r="J6" s="340">
        <f t="shared" si="1"/>
        <v>1.6311506719665018E-4</v>
      </c>
      <c r="K6" s="340">
        <f t="shared" si="2"/>
        <v>6.0688925702314211E-2</v>
      </c>
    </row>
    <row r="7" spans="1:11" x14ac:dyDescent="0.25">
      <c r="A7" s="330"/>
      <c r="B7" s="713"/>
      <c r="C7" s="337" t="s">
        <v>441</v>
      </c>
      <c r="D7" s="338">
        <v>7.5975197100000003</v>
      </c>
      <c r="E7" s="338">
        <v>6.8638620200000009</v>
      </c>
      <c r="F7" s="338">
        <v>11.516476030000007</v>
      </c>
      <c r="G7" s="338">
        <v>16.827090150000007</v>
      </c>
      <c r="H7" s="339">
        <v>10.167169020000001</v>
      </c>
      <c r="I7" s="340">
        <f t="shared" si="0"/>
        <v>3.1462703817350966E-2</v>
      </c>
      <c r="J7" s="340">
        <f t="shared" si="1"/>
        <v>1.4687341597873879E-4</v>
      </c>
      <c r="K7" s="340">
        <f t="shared" si="2"/>
        <v>-0.39578566886087574</v>
      </c>
    </row>
    <row r="8" spans="1:11" x14ac:dyDescent="0.25">
      <c r="A8" s="330"/>
      <c r="B8" s="713"/>
      <c r="C8" s="337" t="s">
        <v>71</v>
      </c>
      <c r="D8" s="338">
        <v>400.13134102999976</v>
      </c>
      <c r="E8" s="338">
        <v>82.003526419999957</v>
      </c>
      <c r="F8" s="338">
        <v>17.397245829999992</v>
      </c>
      <c r="G8" s="338">
        <v>24.884217330000013</v>
      </c>
      <c r="H8" s="339">
        <v>33.72374331000001</v>
      </c>
      <c r="I8" s="340">
        <f t="shared" si="0"/>
        <v>0.10435944807130799</v>
      </c>
      <c r="J8" s="340">
        <f t="shared" si="1"/>
        <v>4.8716819497998665E-4</v>
      </c>
      <c r="K8" s="340">
        <f t="shared" si="2"/>
        <v>0.35522620071892752</v>
      </c>
    </row>
    <row r="9" spans="1:11" x14ac:dyDescent="0.25">
      <c r="A9" s="330"/>
      <c r="B9" s="714"/>
      <c r="C9" s="341" t="s">
        <v>72</v>
      </c>
      <c r="D9" s="342">
        <v>545.4117745999996</v>
      </c>
      <c r="E9" s="342">
        <v>212.25545680999994</v>
      </c>
      <c r="F9" s="342">
        <v>118.38813724999991</v>
      </c>
      <c r="G9" s="342">
        <v>129.83207678999997</v>
      </c>
      <c r="H9" s="343">
        <v>323.14988181000001</v>
      </c>
      <c r="I9" s="344">
        <f t="shared" si="0"/>
        <v>1</v>
      </c>
      <c r="J9" s="344">
        <f t="shared" si="1"/>
        <v>4.6681752729001444E-3</v>
      </c>
      <c r="K9" s="344">
        <f t="shared" si="2"/>
        <v>1.488983383764912</v>
      </c>
    </row>
    <row r="10" spans="1:11" x14ac:dyDescent="0.25">
      <c r="A10" s="330"/>
      <c r="B10" s="712" t="s">
        <v>5</v>
      </c>
      <c r="C10" s="337" t="s">
        <v>73</v>
      </c>
      <c r="D10" s="338">
        <v>13487.281691929964</v>
      </c>
      <c r="E10" s="338">
        <v>10937.062676280031</v>
      </c>
      <c r="F10" s="338">
        <v>9588.4063293900308</v>
      </c>
      <c r="G10" s="338">
        <v>11008.05439028997</v>
      </c>
      <c r="H10" s="339">
        <v>13309.848566709996</v>
      </c>
      <c r="I10" s="340">
        <f t="shared" ref="I10:I21" si="3">+H10/$H$21</f>
        <v>0.4071499017901814</v>
      </c>
      <c r="J10" s="340">
        <f t="shared" si="1"/>
        <v>0.19227209868420356</v>
      </c>
      <c r="K10" s="340">
        <f t="shared" si="2"/>
        <v>0.20910090873555287</v>
      </c>
    </row>
    <row r="11" spans="1:11" x14ac:dyDescent="0.25">
      <c r="A11" s="330"/>
      <c r="B11" s="713"/>
      <c r="C11" s="337" t="s">
        <v>74</v>
      </c>
      <c r="D11" s="338">
        <v>5675.0164130200246</v>
      </c>
      <c r="E11" s="338">
        <v>4907.6815733800086</v>
      </c>
      <c r="F11" s="338">
        <v>4755.380049150006</v>
      </c>
      <c r="G11" s="338">
        <v>5677.574753670011</v>
      </c>
      <c r="H11" s="339">
        <v>6756.9175091199868</v>
      </c>
      <c r="I11" s="340">
        <f t="shared" si="3"/>
        <v>0.20669493619359691</v>
      </c>
      <c r="J11" s="340">
        <f t="shared" si="1"/>
        <v>9.7609428356980651E-2</v>
      </c>
      <c r="K11" s="340">
        <f t="shared" si="2"/>
        <v>0.19010630458934674</v>
      </c>
    </row>
    <row r="12" spans="1:11" x14ac:dyDescent="0.25">
      <c r="A12" s="330"/>
      <c r="B12" s="713"/>
      <c r="C12" s="337" t="s">
        <v>78</v>
      </c>
      <c r="D12" s="338">
        <v>3060.3256438100016</v>
      </c>
      <c r="E12" s="338">
        <v>2666.2443715499976</v>
      </c>
      <c r="F12" s="338">
        <v>2523.2572771399982</v>
      </c>
      <c r="G12" s="338">
        <v>2903.1494674599926</v>
      </c>
      <c r="H12" s="339">
        <v>3369.3296598099982</v>
      </c>
      <c r="I12" s="340">
        <f t="shared" si="3"/>
        <v>0.10306820796755924</v>
      </c>
      <c r="J12" s="340">
        <f t="shared" si="1"/>
        <v>4.8672836629480583E-2</v>
      </c>
      <c r="K12" s="340">
        <f t="shared" si="2"/>
        <v>0.16057739967411089</v>
      </c>
    </row>
    <row r="13" spans="1:11" x14ac:dyDescent="0.25">
      <c r="A13" s="330"/>
      <c r="B13" s="713"/>
      <c r="C13" s="337" t="s">
        <v>76</v>
      </c>
      <c r="D13" s="338">
        <v>2250.9303124399944</v>
      </c>
      <c r="E13" s="338">
        <v>2040.1337893799982</v>
      </c>
      <c r="F13" s="338">
        <v>1891.6077815699973</v>
      </c>
      <c r="G13" s="338">
        <v>2030.7070946000001</v>
      </c>
      <c r="H13" s="339">
        <v>2311.5614184800002</v>
      </c>
      <c r="I13" s="340">
        <f t="shared" si="3"/>
        <v>7.0710947596359E-2</v>
      </c>
      <c r="J13" s="340">
        <f t="shared" si="1"/>
        <v>3.3392473471127213E-2</v>
      </c>
      <c r="K13" s="340">
        <f t="shared" si="2"/>
        <v>0.13830370939602266</v>
      </c>
    </row>
    <row r="14" spans="1:11" x14ac:dyDescent="0.25">
      <c r="A14" s="330"/>
      <c r="B14" s="713"/>
      <c r="C14" s="337" t="s">
        <v>80</v>
      </c>
      <c r="D14" s="338">
        <v>2435.1541768099974</v>
      </c>
      <c r="E14" s="338">
        <v>1214.7735667300003</v>
      </c>
      <c r="F14" s="338">
        <v>1007.9730257399995</v>
      </c>
      <c r="G14" s="338">
        <v>1470.8581600799998</v>
      </c>
      <c r="H14" s="339">
        <v>1636.1725162799989</v>
      </c>
      <c r="I14" s="340">
        <f t="shared" si="3"/>
        <v>5.0050718156281968E-2</v>
      </c>
      <c r="J14" s="340">
        <f t="shared" si="1"/>
        <v>2.363590554301339E-2</v>
      </c>
      <c r="K14" s="340">
        <f t="shared" si="2"/>
        <v>0.11239313258527095</v>
      </c>
    </row>
    <row r="15" spans="1:11" x14ac:dyDescent="0.25">
      <c r="A15" s="330"/>
      <c r="B15" s="713"/>
      <c r="C15" s="337" t="s">
        <v>79</v>
      </c>
      <c r="D15" s="338">
        <v>1114.364992040001</v>
      </c>
      <c r="E15" s="338">
        <v>835.20834163999882</v>
      </c>
      <c r="F15" s="338">
        <v>799.11437170000045</v>
      </c>
      <c r="G15" s="338">
        <v>1168.0793040299984</v>
      </c>
      <c r="H15" s="339">
        <v>1402.2899964999992</v>
      </c>
      <c r="I15" s="340">
        <f t="shared" si="3"/>
        <v>4.289622316097149E-2</v>
      </c>
      <c r="J15" s="340">
        <f t="shared" si="1"/>
        <v>2.0257273344588159E-2</v>
      </c>
      <c r="K15" s="340">
        <f t="shared" si="2"/>
        <v>0.20050923910897911</v>
      </c>
    </row>
    <row r="16" spans="1:11" x14ac:dyDescent="0.25">
      <c r="A16" s="330"/>
      <c r="B16" s="713"/>
      <c r="C16" s="337" t="s">
        <v>75</v>
      </c>
      <c r="D16" s="338">
        <v>1486.8456947399982</v>
      </c>
      <c r="E16" s="338">
        <v>1034.0202390300003</v>
      </c>
      <c r="F16" s="338">
        <v>953.07788259999711</v>
      </c>
      <c r="G16" s="338">
        <v>884.40363621000188</v>
      </c>
      <c r="H16" s="339">
        <v>1109.6073608100021</v>
      </c>
      <c r="I16" s="340">
        <f t="shared" si="3"/>
        <v>3.3943025400711035E-2</v>
      </c>
      <c r="J16" s="340">
        <f t="shared" si="1"/>
        <v>1.6029223391165567E-2</v>
      </c>
      <c r="K16" s="340">
        <f t="shared" si="2"/>
        <v>0.2546390758467274</v>
      </c>
    </row>
    <row r="17" spans="1:11" x14ac:dyDescent="0.25">
      <c r="A17" s="330"/>
      <c r="B17" s="713"/>
      <c r="C17" s="337" t="s">
        <v>77</v>
      </c>
      <c r="D17" s="338">
        <v>1245.3650249799975</v>
      </c>
      <c r="E17" s="338">
        <v>722.21134593999864</v>
      </c>
      <c r="F17" s="338">
        <v>609.44196952000073</v>
      </c>
      <c r="G17" s="338">
        <v>740.22527735000074</v>
      </c>
      <c r="H17" s="339">
        <v>867.10135840000123</v>
      </c>
      <c r="I17" s="340">
        <f t="shared" si="3"/>
        <v>2.6524737012989161E-2</v>
      </c>
      <c r="J17" s="340">
        <f t="shared" si="1"/>
        <v>1.2526017641439074E-2</v>
      </c>
      <c r="K17" s="340">
        <f t="shared" si="2"/>
        <v>0.171401983872012</v>
      </c>
    </row>
    <row r="18" spans="1:11" x14ac:dyDescent="0.25">
      <c r="A18" s="330"/>
      <c r="B18" s="713"/>
      <c r="C18" s="337" t="s">
        <v>443</v>
      </c>
      <c r="D18" s="338">
        <v>1221.8907447100003</v>
      </c>
      <c r="E18" s="338">
        <v>890.63013391999993</v>
      </c>
      <c r="F18" s="338">
        <v>629.34449719000008</v>
      </c>
      <c r="G18" s="338">
        <v>805.56601930000011</v>
      </c>
      <c r="H18" s="339">
        <v>703.86027005999983</v>
      </c>
      <c r="I18" s="340">
        <f t="shared" si="3"/>
        <v>2.1531172078524792E-2</v>
      </c>
      <c r="J18" s="340">
        <f t="shared" si="1"/>
        <v>1.0167861086215105E-2</v>
      </c>
      <c r="K18" s="340">
        <f t="shared" si="2"/>
        <v>-0.12625377287932016</v>
      </c>
    </row>
    <row r="19" spans="1:11" x14ac:dyDescent="0.25">
      <c r="A19" s="330"/>
      <c r="B19" s="713"/>
      <c r="C19" s="337" t="s">
        <v>444</v>
      </c>
      <c r="D19" s="338">
        <v>711.02297238000085</v>
      </c>
      <c r="E19" s="338">
        <v>683.1476025199994</v>
      </c>
      <c r="F19" s="338">
        <v>539.34012178000069</v>
      </c>
      <c r="G19" s="338">
        <v>635.10290725000061</v>
      </c>
      <c r="H19" s="339">
        <v>644.41013152999983</v>
      </c>
      <c r="I19" s="340">
        <f t="shared" si="3"/>
        <v>1.9712585041821537E-2</v>
      </c>
      <c r="J19" s="340">
        <f t="shared" si="1"/>
        <v>9.3090532008407029E-3</v>
      </c>
      <c r="K19" s="340">
        <f t="shared" si="2"/>
        <v>1.4654671193837787E-2</v>
      </c>
    </row>
    <row r="20" spans="1:11" x14ac:dyDescent="0.25">
      <c r="A20" s="330"/>
      <c r="B20" s="713"/>
      <c r="C20" s="345" t="s">
        <v>71</v>
      </c>
      <c r="D20" s="338">
        <v>641.98538071999974</v>
      </c>
      <c r="E20" s="338">
        <v>570.5174452499997</v>
      </c>
      <c r="F20" s="338">
        <v>552.22394869000016</v>
      </c>
      <c r="G20" s="338">
        <v>515.18680153999969</v>
      </c>
      <c r="H20" s="339">
        <v>579.19171264999989</v>
      </c>
      <c r="I20" s="340">
        <f t="shared" si="3"/>
        <v>1.7717545601003425E-2</v>
      </c>
      <c r="J20" s="340">
        <f t="shared" si="1"/>
        <v>8.3669175929054797E-3</v>
      </c>
      <c r="K20" s="340">
        <f t="shared" si="2"/>
        <v>0.12423631762047527</v>
      </c>
    </row>
    <row r="21" spans="1:11" ht="15" customHeight="1" x14ac:dyDescent="0.25">
      <c r="A21" s="330"/>
      <c r="B21" s="714"/>
      <c r="C21" s="341" t="s">
        <v>83</v>
      </c>
      <c r="D21" s="342">
        <v>33330.183047579972</v>
      </c>
      <c r="E21" s="342">
        <v>26501.631085620033</v>
      </c>
      <c r="F21" s="342">
        <v>23849.167254470034</v>
      </c>
      <c r="G21" s="342">
        <v>27838.907811779973</v>
      </c>
      <c r="H21" s="343">
        <v>32690.290500349984</v>
      </c>
      <c r="I21" s="344">
        <f t="shared" si="3"/>
        <v>1</v>
      </c>
      <c r="J21" s="344">
        <f t="shared" si="1"/>
        <v>0.47223908894195948</v>
      </c>
      <c r="K21" s="344">
        <f t="shared" si="2"/>
        <v>0.17426627227513425</v>
      </c>
    </row>
    <row r="22" spans="1:11" x14ac:dyDescent="0.25">
      <c r="A22" s="330"/>
      <c r="B22" s="715" t="s">
        <v>6</v>
      </c>
      <c r="C22" s="337" t="s">
        <v>84</v>
      </c>
      <c r="D22" s="338">
        <v>13105.121252449948</v>
      </c>
      <c r="E22" s="338">
        <v>12986.019203470103</v>
      </c>
      <c r="F22" s="338">
        <v>12502.528162680057</v>
      </c>
      <c r="G22" s="338">
        <v>13381.664472799983</v>
      </c>
      <c r="H22" s="339">
        <v>15436.40534912013</v>
      </c>
      <c r="I22" s="340">
        <f t="shared" ref="I22:I33" si="4">+H22/$H$33</f>
        <v>0.66749078103582327</v>
      </c>
      <c r="J22" s="340">
        <f t="shared" si="1"/>
        <v>0.22299202261690629</v>
      </c>
      <c r="K22" s="340">
        <f t="shared" si="2"/>
        <v>0.15354897595113681</v>
      </c>
    </row>
    <row r="23" spans="1:11" x14ac:dyDescent="0.25">
      <c r="A23" s="330"/>
      <c r="B23" s="716"/>
      <c r="C23" s="337" t="s">
        <v>85</v>
      </c>
      <c r="D23" s="338">
        <v>1801.1043782499917</v>
      </c>
      <c r="E23" s="338">
        <v>1664.6520986800031</v>
      </c>
      <c r="F23" s="338">
        <v>1587.3964873200018</v>
      </c>
      <c r="G23" s="338">
        <v>1664.384263019992</v>
      </c>
      <c r="H23" s="339">
        <v>2030.8024402999956</v>
      </c>
      <c r="I23" s="340">
        <f t="shared" si="4"/>
        <v>8.7814609447436243E-2</v>
      </c>
      <c r="J23" s="340">
        <f t="shared" si="1"/>
        <v>2.9336670905941036E-2</v>
      </c>
      <c r="K23" s="340">
        <f t="shared" si="2"/>
        <v>0.22015239234186534</v>
      </c>
    </row>
    <row r="24" spans="1:11" x14ac:dyDescent="0.25">
      <c r="A24" s="330"/>
      <c r="B24" s="716"/>
      <c r="C24" s="346" t="s">
        <v>86</v>
      </c>
      <c r="D24" s="338">
        <v>2169.8519453699955</v>
      </c>
      <c r="E24" s="338">
        <v>1885.6246674500019</v>
      </c>
      <c r="F24" s="338">
        <v>1638.2673643099999</v>
      </c>
      <c r="G24" s="338">
        <v>1789.5226285900014</v>
      </c>
      <c r="H24" s="339">
        <v>1713.8646971799944</v>
      </c>
      <c r="I24" s="340">
        <f t="shared" si="4"/>
        <v>7.4109798197000976E-2</v>
      </c>
      <c r="J24" s="340">
        <f t="shared" si="1"/>
        <v>2.4758235267361817E-2</v>
      </c>
      <c r="K24" s="340">
        <f t="shared" si="2"/>
        <v>-4.2278275893956829E-2</v>
      </c>
    </row>
    <row r="25" spans="1:11" x14ac:dyDescent="0.25">
      <c r="A25" s="330"/>
      <c r="B25" s="716"/>
      <c r="C25" s="337" t="s">
        <v>87</v>
      </c>
      <c r="D25" s="338">
        <v>621.18328833000351</v>
      </c>
      <c r="E25" s="338">
        <v>687.13970346000087</v>
      </c>
      <c r="F25" s="338">
        <v>702.92568334999783</v>
      </c>
      <c r="G25" s="338">
        <v>778.7955981999994</v>
      </c>
      <c r="H25" s="339">
        <v>957.11941348000221</v>
      </c>
      <c r="I25" s="340">
        <f t="shared" si="4"/>
        <v>4.1387121573918183E-2</v>
      </c>
      <c r="J25" s="340">
        <f t="shared" si="1"/>
        <v>1.3826405116394418E-2</v>
      </c>
      <c r="K25" s="340">
        <f t="shared" si="2"/>
        <v>0.22897383561509055</v>
      </c>
    </row>
    <row r="26" spans="1:11" x14ac:dyDescent="0.25">
      <c r="A26" s="330"/>
      <c r="B26" s="716"/>
      <c r="C26" s="337" t="s">
        <v>445</v>
      </c>
      <c r="D26" s="338">
        <v>737.90596678999987</v>
      </c>
      <c r="E26" s="338">
        <v>677.74452875999941</v>
      </c>
      <c r="F26" s="338">
        <v>605.08878159999972</v>
      </c>
      <c r="G26" s="338">
        <v>860.7474161499988</v>
      </c>
      <c r="H26" s="339">
        <v>933.99886468999921</v>
      </c>
      <c r="I26" s="340">
        <f t="shared" si="4"/>
        <v>4.0387358169111272E-2</v>
      </c>
      <c r="J26" s="340">
        <f t="shared" si="1"/>
        <v>1.3492409097108134E-2</v>
      </c>
      <c r="K26" s="340">
        <f t="shared" si="2"/>
        <v>8.5102141656891339E-2</v>
      </c>
    </row>
    <row r="27" spans="1:11" x14ac:dyDescent="0.25">
      <c r="A27" s="330"/>
      <c r="B27" s="716"/>
      <c r="C27" s="337" t="s">
        <v>446</v>
      </c>
      <c r="D27" s="338">
        <v>364.25481362999881</v>
      </c>
      <c r="E27" s="338">
        <v>556.52488345999973</v>
      </c>
      <c r="F27" s="338">
        <v>603.79469442999948</v>
      </c>
      <c r="G27" s="338">
        <v>763.18616114000054</v>
      </c>
      <c r="H27" s="339">
        <v>642.80314650000105</v>
      </c>
      <c r="I27" s="340">
        <f t="shared" si="4"/>
        <v>2.7795666452489667E-2</v>
      </c>
      <c r="J27" s="340">
        <f t="shared" si="1"/>
        <v>9.2858389333963093E-3</v>
      </c>
      <c r="K27" s="340">
        <f t="shared" si="2"/>
        <v>-0.15773741816829956</v>
      </c>
    </row>
    <row r="28" spans="1:11" x14ac:dyDescent="0.25">
      <c r="A28" s="330"/>
      <c r="B28" s="716"/>
      <c r="C28" s="337" t="s">
        <v>88</v>
      </c>
      <c r="D28" s="338">
        <v>297.53751403999973</v>
      </c>
      <c r="E28" s="338">
        <v>270.12314340000052</v>
      </c>
      <c r="F28" s="338">
        <v>243.58083474000031</v>
      </c>
      <c r="G28" s="338">
        <v>239.08410235000005</v>
      </c>
      <c r="H28" s="339">
        <v>262.7525947500007</v>
      </c>
      <c r="I28" s="340">
        <f t="shared" si="4"/>
        <v>1.1361773076195101E-2</v>
      </c>
      <c r="J28" s="340">
        <f t="shared" si="1"/>
        <v>3.795685020313533E-3</v>
      </c>
      <c r="K28" s="340">
        <f t="shared" si="2"/>
        <v>9.8996512805991088E-2</v>
      </c>
    </row>
    <row r="29" spans="1:11" x14ac:dyDescent="0.25">
      <c r="A29" s="330"/>
      <c r="B29" s="716"/>
      <c r="C29" s="337" t="s">
        <v>447</v>
      </c>
      <c r="D29" s="338">
        <v>240.19459861999979</v>
      </c>
      <c r="E29" s="338">
        <v>278.9363762399999</v>
      </c>
      <c r="F29" s="338">
        <v>184.26500666000024</v>
      </c>
      <c r="G29" s="338">
        <v>194.12221252999976</v>
      </c>
      <c r="H29" s="339">
        <v>235.5568188500003</v>
      </c>
      <c r="I29" s="340">
        <f t="shared" si="4"/>
        <v>1.0185791409103079E-2</v>
      </c>
      <c r="J29" s="340">
        <f t="shared" si="1"/>
        <v>3.4028188745095244E-3</v>
      </c>
      <c r="K29" s="340">
        <f t="shared" si="2"/>
        <v>0.21344598219844224</v>
      </c>
    </row>
    <row r="30" spans="1:11" x14ac:dyDescent="0.25">
      <c r="A30" s="330"/>
      <c r="B30" s="716"/>
      <c r="C30" s="337" t="s">
        <v>448</v>
      </c>
      <c r="D30" s="338">
        <v>217.56507411999985</v>
      </c>
      <c r="E30" s="338">
        <v>169.99385358999999</v>
      </c>
      <c r="F30" s="338">
        <v>157.19711883000033</v>
      </c>
      <c r="G30" s="338">
        <v>200.40601903000015</v>
      </c>
      <c r="H30" s="339">
        <v>188.1583919899997</v>
      </c>
      <c r="I30" s="340">
        <f t="shared" si="4"/>
        <v>8.1362201359274564E-3</v>
      </c>
      <c r="J30" s="340">
        <f t="shared" si="1"/>
        <v>2.7181082287779075E-3</v>
      </c>
      <c r="K30" s="340">
        <f t="shared" si="2"/>
        <v>-6.1114067827309215E-2</v>
      </c>
    </row>
    <row r="31" spans="1:11" x14ac:dyDescent="0.25">
      <c r="A31" s="330"/>
      <c r="B31" s="716"/>
      <c r="C31" s="337" t="s">
        <v>449</v>
      </c>
      <c r="D31" s="338">
        <v>120.79193353999987</v>
      </c>
      <c r="E31" s="338">
        <v>147.4611926</v>
      </c>
      <c r="F31" s="338">
        <v>157.98652315999985</v>
      </c>
      <c r="G31" s="338">
        <v>122.72235934999975</v>
      </c>
      <c r="H31" s="339">
        <v>149.83537614999997</v>
      </c>
      <c r="I31" s="340">
        <f t="shared" si="4"/>
        <v>6.4790817545394789E-3</v>
      </c>
      <c r="J31" s="340">
        <f t="shared" si="1"/>
        <v>2.1644996248532649E-3</v>
      </c>
      <c r="K31" s="340">
        <f t="shared" si="2"/>
        <v>0.22092972253470844</v>
      </c>
    </row>
    <row r="32" spans="1:11" x14ac:dyDescent="0.25">
      <c r="A32" s="330"/>
      <c r="B32" s="716"/>
      <c r="C32" s="345" t="s">
        <v>71</v>
      </c>
      <c r="D32" s="338">
        <v>501.11015035000003</v>
      </c>
      <c r="E32" s="338">
        <v>503.25312215999992</v>
      </c>
      <c r="F32" s="338">
        <v>388.8612407899999</v>
      </c>
      <c r="G32" s="338">
        <v>464.69169954999973</v>
      </c>
      <c r="H32" s="339">
        <v>574.72320223000008</v>
      </c>
      <c r="I32" s="340">
        <f t="shared" si="4"/>
        <v>2.4851798748455289E-2</v>
      </c>
      <c r="J32" s="340">
        <f t="shared" si="1"/>
        <v>8.3023661540112381E-3</v>
      </c>
      <c r="K32" s="340">
        <f t="shared" si="2"/>
        <v>0.23678387797017497</v>
      </c>
    </row>
    <row r="33" spans="1:11" x14ac:dyDescent="0.25">
      <c r="A33" s="330"/>
      <c r="B33" s="717"/>
      <c r="C33" s="341" t="s">
        <v>89</v>
      </c>
      <c r="D33" s="342">
        <v>20176.620915489937</v>
      </c>
      <c r="E33" s="342">
        <v>19827.472773270107</v>
      </c>
      <c r="F33" s="342">
        <v>18771.89189787006</v>
      </c>
      <c r="G33" s="342">
        <v>20459.326932709977</v>
      </c>
      <c r="H33" s="343">
        <v>23126.020295240123</v>
      </c>
      <c r="I33" s="344">
        <f t="shared" si="4"/>
        <v>1</v>
      </c>
      <c r="J33" s="344">
        <f t="shared" si="1"/>
        <v>0.33407505983957347</v>
      </c>
      <c r="K33" s="344">
        <f t="shared" si="2"/>
        <v>0.13034120679046812</v>
      </c>
    </row>
    <row r="34" spans="1:11" x14ac:dyDescent="0.25">
      <c r="A34" s="330"/>
      <c r="B34" s="712" t="s">
        <v>7</v>
      </c>
      <c r="C34" s="337" t="s">
        <v>101</v>
      </c>
      <c r="D34" s="338">
        <v>285.67460327000003</v>
      </c>
      <c r="E34" s="338">
        <v>269.58139450000004</v>
      </c>
      <c r="F34" s="338">
        <v>355.650069199999</v>
      </c>
      <c r="G34" s="338">
        <v>345.41258850000065</v>
      </c>
      <c r="H34" s="339">
        <v>257.87195204</v>
      </c>
      <c r="I34" s="340">
        <f>+H34/$H$37</f>
        <v>0.64626019843624316</v>
      </c>
      <c r="J34" s="340">
        <f t="shared" si="1"/>
        <v>3.72517997947282E-3</v>
      </c>
      <c r="K34" s="340">
        <f t="shared" si="2"/>
        <v>-0.25343788667389722</v>
      </c>
    </row>
    <row r="35" spans="1:11" x14ac:dyDescent="0.25">
      <c r="A35" s="330"/>
      <c r="B35" s="713"/>
      <c r="C35" s="337" t="s">
        <v>102</v>
      </c>
      <c r="D35" s="338">
        <v>130.1392527399999</v>
      </c>
      <c r="E35" s="338">
        <v>102.25513313000005</v>
      </c>
      <c r="F35" s="338">
        <v>90.241170440000062</v>
      </c>
      <c r="G35" s="338">
        <v>130.37300163999984</v>
      </c>
      <c r="H35" s="339">
        <v>140.30571116000013</v>
      </c>
      <c r="I35" s="340">
        <f>+H35/$H$37</f>
        <v>0.3516241142888426</v>
      </c>
      <c r="J35" s="340">
        <f t="shared" si="1"/>
        <v>2.0268354975567691E-3</v>
      </c>
      <c r="K35" s="340">
        <f t="shared" si="2"/>
        <v>7.6186859204389279E-2</v>
      </c>
    </row>
    <row r="36" spans="1:11" x14ac:dyDescent="0.25">
      <c r="A36" s="330"/>
      <c r="B36" s="713"/>
      <c r="C36" s="337" t="s">
        <v>71</v>
      </c>
      <c r="D36" s="338">
        <v>0.46424126999999993</v>
      </c>
      <c r="E36" s="338">
        <v>0.51302439999999994</v>
      </c>
      <c r="F36" s="338">
        <v>0.75695986000000026</v>
      </c>
      <c r="G36" s="338">
        <v>1.3074045099999998</v>
      </c>
      <c r="H36" s="339">
        <v>0.84420549</v>
      </c>
      <c r="I36" s="340">
        <f>+H36/$H$37</f>
        <v>2.1156872749144057E-3</v>
      </c>
      <c r="J36" s="340">
        <f t="shared" si="1"/>
        <v>1.2195267321749017E-5</v>
      </c>
      <c r="K36" s="340">
        <f t="shared" si="2"/>
        <v>-0.35428898742287485</v>
      </c>
    </row>
    <row r="37" spans="1:11" ht="15" customHeight="1" x14ac:dyDescent="0.25">
      <c r="A37" s="330"/>
      <c r="B37" s="714"/>
      <c r="C37" s="341" t="s">
        <v>103</v>
      </c>
      <c r="D37" s="342">
        <v>416.27809727999994</v>
      </c>
      <c r="E37" s="342">
        <v>372.3495520300001</v>
      </c>
      <c r="F37" s="342">
        <v>446.64819949999907</v>
      </c>
      <c r="G37" s="342">
        <v>477.09299465000055</v>
      </c>
      <c r="H37" s="343">
        <v>399.02186869000008</v>
      </c>
      <c r="I37" s="344">
        <f>+H37/$H$37</f>
        <v>1</v>
      </c>
      <c r="J37" s="344">
        <f t="shared" si="1"/>
        <v>5.7642107443513372E-3</v>
      </c>
      <c r="K37" s="344">
        <f t="shared" si="2"/>
        <v>-0.16363922093904171</v>
      </c>
    </row>
    <row r="38" spans="1:11" x14ac:dyDescent="0.25">
      <c r="A38" s="330"/>
      <c r="B38" s="715" t="s">
        <v>8</v>
      </c>
      <c r="C38" s="337" t="s">
        <v>94</v>
      </c>
      <c r="D38" s="338">
        <v>2587.7075754500074</v>
      </c>
      <c r="E38" s="338">
        <v>2343.9226917300052</v>
      </c>
      <c r="F38" s="338">
        <v>2247.0144308100002</v>
      </c>
      <c r="G38" s="338">
        <v>2560.0433025200045</v>
      </c>
      <c r="H38" s="339">
        <v>2911.241483750005</v>
      </c>
      <c r="I38" s="340">
        <f t="shared" ref="I38:I49" si="5">+H38/$H$49</f>
        <v>0.24567251286629649</v>
      </c>
      <c r="J38" s="340">
        <f t="shared" si="1"/>
        <v>4.2055362767774183E-2</v>
      </c>
      <c r="K38" s="340">
        <f t="shared" si="2"/>
        <v>0.13718446906124404</v>
      </c>
    </row>
    <row r="39" spans="1:11" x14ac:dyDescent="0.25">
      <c r="A39" s="330"/>
      <c r="B39" s="716"/>
      <c r="C39" s="337" t="s">
        <v>90</v>
      </c>
      <c r="D39" s="338">
        <v>1419.454362930001</v>
      </c>
      <c r="E39" s="338">
        <v>1506.665823969998</v>
      </c>
      <c r="F39" s="338">
        <v>1494.9445067399975</v>
      </c>
      <c r="G39" s="338">
        <v>1373.1724062199976</v>
      </c>
      <c r="H39" s="339">
        <v>1626.6610451700058</v>
      </c>
      <c r="I39" s="340">
        <f t="shared" si="5"/>
        <v>0.13726992720434467</v>
      </c>
      <c r="J39" s="340">
        <f t="shared" si="1"/>
        <v>2.3498504241809506E-2</v>
      </c>
      <c r="K39" s="340">
        <f t="shared" si="2"/>
        <v>0.18460073753433437</v>
      </c>
    </row>
    <row r="40" spans="1:11" x14ac:dyDescent="0.25">
      <c r="A40" s="330"/>
      <c r="B40" s="716"/>
      <c r="C40" s="337" t="s">
        <v>93</v>
      </c>
      <c r="D40" s="338">
        <v>1077.5172043900047</v>
      </c>
      <c r="E40" s="338">
        <v>1014.1103675399988</v>
      </c>
      <c r="F40" s="338">
        <v>1140.6044867100013</v>
      </c>
      <c r="G40" s="338">
        <v>1234.8243956000024</v>
      </c>
      <c r="H40" s="339">
        <v>1357.4182782200016</v>
      </c>
      <c r="I40" s="340">
        <f t="shared" si="5"/>
        <v>0.11454919191086455</v>
      </c>
      <c r="J40" s="340">
        <f t="shared" si="1"/>
        <v>1.9609063156318971E-2</v>
      </c>
      <c r="K40" s="340">
        <f t="shared" si="2"/>
        <v>9.9280418379190438E-2</v>
      </c>
    </row>
    <row r="41" spans="1:11" x14ac:dyDescent="0.25">
      <c r="A41" s="330"/>
      <c r="B41" s="716"/>
      <c r="C41" s="337" t="s">
        <v>96</v>
      </c>
      <c r="D41" s="338">
        <v>1261.9977849499944</v>
      </c>
      <c r="E41" s="338">
        <v>1162.4764826100004</v>
      </c>
      <c r="F41" s="338">
        <v>1073.4918122999995</v>
      </c>
      <c r="G41" s="338">
        <v>1172.350777789994</v>
      </c>
      <c r="H41" s="339">
        <v>1271.9381847399989</v>
      </c>
      <c r="I41" s="340">
        <f t="shared" si="5"/>
        <v>0.10733573693555699</v>
      </c>
      <c r="J41" s="340">
        <f t="shared" si="1"/>
        <v>1.8374230401705244E-2</v>
      </c>
      <c r="K41" s="340">
        <f t="shared" si="2"/>
        <v>8.4946765794566836E-2</v>
      </c>
    </row>
    <row r="42" spans="1:11" x14ac:dyDescent="0.25">
      <c r="A42" s="330"/>
      <c r="B42" s="716"/>
      <c r="C42" s="337" t="s">
        <v>97</v>
      </c>
      <c r="D42" s="338">
        <v>844.58004049000181</v>
      </c>
      <c r="E42" s="338">
        <v>538.68990135000047</v>
      </c>
      <c r="F42" s="338">
        <v>462.40482053000022</v>
      </c>
      <c r="G42" s="338">
        <v>557.34379470000113</v>
      </c>
      <c r="H42" s="339">
        <v>669.67669772999693</v>
      </c>
      <c r="I42" s="340">
        <f t="shared" si="5"/>
        <v>5.6512370429473935E-2</v>
      </c>
      <c r="J42" s="340">
        <f t="shared" si="1"/>
        <v>9.6740502693999607E-3</v>
      </c>
      <c r="K42" s="340">
        <f t="shared" si="2"/>
        <v>0.20155046866622195</v>
      </c>
    </row>
    <row r="43" spans="1:11" x14ac:dyDescent="0.25">
      <c r="A43" s="330"/>
      <c r="B43" s="716"/>
      <c r="C43" s="337" t="s">
        <v>91</v>
      </c>
      <c r="D43" s="338">
        <v>430.38152742000079</v>
      </c>
      <c r="E43" s="338">
        <v>362.52883435000041</v>
      </c>
      <c r="F43" s="338">
        <v>477.05121933999919</v>
      </c>
      <c r="G43" s="338">
        <v>449.99868873999941</v>
      </c>
      <c r="H43" s="339">
        <v>463.75600335000229</v>
      </c>
      <c r="I43" s="340">
        <f t="shared" si="5"/>
        <v>3.9135229192003802E-2</v>
      </c>
      <c r="J43" s="340">
        <f t="shared" si="1"/>
        <v>6.6993504542587267E-3</v>
      </c>
      <c r="K43" s="340">
        <f t="shared" si="2"/>
        <v>3.0571899328247998E-2</v>
      </c>
    </row>
    <row r="44" spans="1:11" x14ac:dyDescent="0.25">
      <c r="A44" s="330"/>
      <c r="B44" s="716"/>
      <c r="C44" s="337" t="s">
        <v>450</v>
      </c>
      <c r="D44" s="338">
        <v>425.10702611999903</v>
      </c>
      <c r="E44" s="338">
        <v>371.35986423000037</v>
      </c>
      <c r="F44" s="338">
        <v>336.49587861999976</v>
      </c>
      <c r="G44" s="338">
        <v>363.48583130999918</v>
      </c>
      <c r="H44" s="339">
        <v>455.08633110999949</v>
      </c>
      <c r="I44" s="340">
        <f t="shared" si="5"/>
        <v>3.8403616862069188E-2</v>
      </c>
      <c r="J44" s="340">
        <f t="shared" si="1"/>
        <v>6.5741096547008125E-3</v>
      </c>
      <c r="K44" s="340">
        <f t="shared" si="2"/>
        <v>0.25200569570998965</v>
      </c>
    </row>
    <row r="45" spans="1:11" x14ac:dyDescent="0.25">
      <c r="A45" s="330"/>
      <c r="B45" s="716"/>
      <c r="C45" s="337" t="s">
        <v>98</v>
      </c>
      <c r="D45" s="338">
        <v>389.04944314999943</v>
      </c>
      <c r="E45" s="338">
        <v>365.06357049000087</v>
      </c>
      <c r="F45" s="338">
        <v>367.35049031000062</v>
      </c>
      <c r="G45" s="338">
        <v>369.23904567000062</v>
      </c>
      <c r="H45" s="339">
        <v>427.62860546999946</v>
      </c>
      <c r="I45" s="340">
        <f t="shared" si="5"/>
        <v>3.608652688749138E-2</v>
      </c>
      <c r="J45" s="340">
        <f t="shared" si="1"/>
        <v>6.1774594217971594E-3</v>
      </c>
      <c r="K45" s="340">
        <f t="shared" si="2"/>
        <v>0.15813484647607723</v>
      </c>
    </row>
    <row r="46" spans="1:11" x14ac:dyDescent="0.25">
      <c r="A46" s="330"/>
      <c r="B46" s="716"/>
      <c r="C46" s="337" t="s">
        <v>451</v>
      </c>
      <c r="D46" s="338">
        <v>229.7701689400001</v>
      </c>
      <c r="E46" s="338">
        <v>236.65461071999994</v>
      </c>
      <c r="F46" s="338">
        <v>298.10912148999984</v>
      </c>
      <c r="G46" s="338">
        <v>311.7119669600005</v>
      </c>
      <c r="H46" s="339">
        <v>417.86123701999935</v>
      </c>
      <c r="I46" s="340">
        <f t="shared" si="5"/>
        <v>3.5262282672576035E-2</v>
      </c>
      <c r="J46" s="340">
        <f t="shared" si="1"/>
        <v>6.0363614655664219E-3</v>
      </c>
      <c r="K46" s="340">
        <f t="shared" si="2"/>
        <v>0.34053639677433423</v>
      </c>
    </row>
    <row r="47" spans="1:11" x14ac:dyDescent="0.25">
      <c r="A47" s="330"/>
      <c r="B47" s="716"/>
      <c r="C47" s="337" t="s">
        <v>452</v>
      </c>
      <c r="D47" s="338">
        <v>287.8140737199999</v>
      </c>
      <c r="E47" s="338">
        <v>293.64218796999933</v>
      </c>
      <c r="F47" s="338">
        <v>265.53701579000023</v>
      </c>
      <c r="G47" s="338">
        <v>280.7184932899998</v>
      </c>
      <c r="H47" s="339">
        <v>316.20687395999994</v>
      </c>
      <c r="I47" s="340">
        <f t="shared" si="5"/>
        <v>2.6683920844410555E-2</v>
      </c>
      <c r="J47" s="340">
        <f t="shared" si="1"/>
        <v>4.5678776110740496E-3</v>
      </c>
      <c r="K47" s="340">
        <f t="shared" si="2"/>
        <v>0.12641981742662889</v>
      </c>
    </row>
    <row r="48" spans="1:11" x14ac:dyDescent="0.25">
      <c r="A48" s="330"/>
      <c r="B48" s="716"/>
      <c r="C48" s="345" t="s">
        <v>71</v>
      </c>
      <c r="D48" s="338">
        <v>1593.2588404199998</v>
      </c>
      <c r="E48" s="338">
        <v>1543.6009680700001</v>
      </c>
      <c r="F48" s="338">
        <v>1745.0433034099999</v>
      </c>
      <c r="G48" s="338">
        <v>1576.5290188400006</v>
      </c>
      <c r="H48" s="339">
        <v>1932.6156492599991</v>
      </c>
      <c r="I48" s="340">
        <f t="shared" si="5"/>
        <v>0.16308868419491249</v>
      </c>
      <c r="J48" s="340">
        <f t="shared" si="1"/>
        <v>2.7918279082645187E-2</v>
      </c>
      <c r="K48" s="340">
        <f t="shared" si="2"/>
        <v>0.22586747605953028</v>
      </c>
    </row>
    <row r="49" spans="1:11" ht="15" customHeight="1" x14ac:dyDescent="0.25">
      <c r="A49" s="330"/>
      <c r="B49" s="717"/>
      <c r="C49" s="341" t="s">
        <v>100</v>
      </c>
      <c r="D49" s="342">
        <v>10546.638047980008</v>
      </c>
      <c r="E49" s="342">
        <v>9738.7153030300051</v>
      </c>
      <c r="F49" s="342">
        <v>9908.0470860499991</v>
      </c>
      <c r="G49" s="342">
        <v>10249.41772164</v>
      </c>
      <c r="H49" s="343">
        <v>11850.090389780007</v>
      </c>
      <c r="I49" s="344">
        <f t="shared" si="5"/>
        <v>1</v>
      </c>
      <c r="J49" s="344">
        <f t="shared" si="1"/>
        <v>0.1711846485270502</v>
      </c>
      <c r="K49" s="344">
        <f t="shared" si="2"/>
        <v>0.15617205890247243</v>
      </c>
    </row>
    <row r="50" spans="1:11" x14ac:dyDescent="0.25">
      <c r="A50" s="330"/>
      <c r="B50" s="718" t="s">
        <v>104</v>
      </c>
      <c r="C50" s="718"/>
      <c r="D50" s="338">
        <v>678.09726772999886</v>
      </c>
      <c r="E50" s="338">
        <v>666.89295970000171</v>
      </c>
      <c r="F50" s="338">
        <v>730.83764731999884</v>
      </c>
      <c r="G50" s="338">
        <v>784.82512100000372</v>
      </c>
      <c r="H50" s="339">
        <v>835.45206721000545</v>
      </c>
      <c r="I50" s="340"/>
      <c r="J50" s="340">
        <f t="shared" si="1"/>
        <v>1.2068816674165248E-2</v>
      </c>
      <c r="K50" s="340">
        <f t="shared" si="2"/>
        <v>6.4507295772457285E-2</v>
      </c>
    </row>
    <row r="51" spans="1:11" x14ac:dyDescent="0.25">
      <c r="A51" s="330"/>
      <c r="B51" s="719" t="s">
        <v>10</v>
      </c>
      <c r="C51" s="720"/>
      <c r="D51" s="325">
        <v>65693.229150659914</v>
      </c>
      <c r="E51" s="325">
        <v>57319.317130460135</v>
      </c>
      <c r="F51" s="325">
        <v>53824.980222460086</v>
      </c>
      <c r="G51" s="325">
        <v>59939.402658569954</v>
      </c>
      <c r="H51" s="325">
        <v>69224.025003080125</v>
      </c>
      <c r="I51" s="326"/>
      <c r="J51" s="326">
        <f t="shared" si="1"/>
        <v>1</v>
      </c>
      <c r="K51" s="326">
        <f t="shared" si="2"/>
        <v>0.15490014802779628</v>
      </c>
    </row>
    <row r="52" spans="1:11" ht="24.75" customHeight="1" x14ac:dyDescent="0.25">
      <c r="B52" s="721" t="s">
        <v>429</v>
      </c>
      <c r="C52" s="721"/>
      <c r="D52" s="721"/>
      <c r="E52" s="721"/>
      <c r="F52" s="721"/>
      <c r="G52" s="721"/>
      <c r="H52" s="721"/>
      <c r="I52" s="721"/>
      <c r="J52" s="721"/>
      <c r="K52" s="721"/>
    </row>
    <row r="53" spans="1:11" x14ac:dyDescent="0.25">
      <c r="B53" s="347" t="s">
        <v>453</v>
      </c>
    </row>
    <row r="103" spans="1:12" x14ac:dyDescent="0.25">
      <c r="B103" s="348"/>
      <c r="C103" s="349"/>
      <c r="D103" s="348"/>
      <c r="E103" s="348"/>
      <c r="F103" s="348"/>
      <c r="G103" s="348"/>
      <c r="H103" s="348"/>
      <c r="I103" s="350"/>
      <c r="J103" s="350"/>
      <c r="K103" s="350"/>
    </row>
    <row r="105" spans="1:12" s="348" customFormat="1" x14ac:dyDescent="0.25">
      <c r="A105" s="1"/>
      <c r="B105" s="1"/>
      <c r="C105" s="87"/>
      <c r="D105" s="1"/>
      <c r="E105" s="1"/>
      <c r="F105" s="1"/>
      <c r="G105" s="1"/>
      <c r="H105" s="1"/>
      <c r="I105" s="88"/>
      <c r="J105" s="88"/>
      <c r="K105" s="88"/>
      <c r="L105" s="1"/>
    </row>
    <row r="106" spans="1:12" x14ac:dyDescent="0.25">
      <c r="A106" s="348"/>
      <c r="L106" s="348"/>
    </row>
    <row r="144" spans="2:11" x14ac:dyDescent="0.25">
      <c r="B144" s="351"/>
      <c r="C144" s="352"/>
      <c r="D144" s="351"/>
      <c r="E144" s="351"/>
      <c r="F144" s="351"/>
      <c r="G144" s="351"/>
      <c r="H144" s="351"/>
      <c r="I144" s="353"/>
      <c r="J144" s="353"/>
      <c r="K144" s="353"/>
    </row>
    <row r="146" spans="1:12" s="351" customFormat="1" x14ac:dyDescent="0.25">
      <c r="A146" s="1"/>
      <c r="B146" s="1"/>
      <c r="C146" s="87"/>
      <c r="D146" s="1"/>
      <c r="E146" s="1"/>
      <c r="F146" s="1"/>
      <c r="G146" s="1"/>
      <c r="H146" s="1"/>
      <c r="I146" s="88"/>
      <c r="J146" s="88"/>
      <c r="K146" s="88"/>
      <c r="L146" s="1"/>
    </row>
    <row r="147" spans="1:12" x14ac:dyDescent="0.25">
      <c r="A147" s="351"/>
      <c r="L147" s="351"/>
    </row>
    <row r="203" spans="1:12" x14ac:dyDescent="0.25">
      <c r="B203" s="354"/>
      <c r="C203" s="355"/>
      <c r="D203" s="354"/>
      <c r="E203" s="354"/>
      <c r="F203" s="354"/>
      <c r="G203" s="354"/>
      <c r="H203" s="354"/>
      <c r="I203" s="356"/>
      <c r="J203" s="356"/>
      <c r="K203" s="356"/>
    </row>
    <row r="205" spans="1:12" s="354" customFormat="1" x14ac:dyDescent="0.25">
      <c r="A205" s="1"/>
      <c r="B205" s="1"/>
      <c r="C205" s="87"/>
      <c r="D205" s="1"/>
      <c r="E205" s="1"/>
      <c r="F205" s="1"/>
      <c r="G205" s="1"/>
      <c r="H205" s="1"/>
      <c r="I205" s="88"/>
      <c r="J205" s="88"/>
      <c r="K205" s="88"/>
      <c r="L205" s="1"/>
    </row>
    <row r="206" spans="1:12" x14ac:dyDescent="0.25">
      <c r="A206" s="354"/>
      <c r="L206" s="354"/>
    </row>
  </sheetData>
  <mergeCells count="8">
    <mergeCell ref="B52:K52"/>
    <mergeCell ref="B34:B37"/>
    <mergeCell ref="B38:B49"/>
    <mergeCell ref="B10:B21"/>
    <mergeCell ref="B22:B33"/>
    <mergeCell ref="B4:B9"/>
    <mergeCell ref="B50:C50"/>
    <mergeCell ref="B51:C5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K22"/>
  <sheetViews>
    <sheetView zoomScaleNormal="100" workbookViewId="0"/>
  </sheetViews>
  <sheetFormatPr baseColWidth="10" defaultColWidth="11.42578125" defaultRowHeight="12.75" x14ac:dyDescent="0.2"/>
  <cols>
    <col min="1" max="1" width="3.7109375" style="18" customWidth="1"/>
    <col min="2" max="2" width="17.85546875" style="18" customWidth="1"/>
    <col min="3" max="3" width="42.140625" style="18" customWidth="1"/>
    <col min="4" max="8" width="9.85546875" style="18" customWidth="1"/>
    <col min="9" max="9" width="16.7109375" style="18" customWidth="1"/>
    <col min="10" max="10" width="15.140625" style="18" customWidth="1"/>
    <col min="11" max="16384" width="11.42578125" style="18"/>
  </cols>
  <sheetData>
    <row r="2" spans="2:11" ht="15" x14ac:dyDescent="0.25">
      <c r="B2" s="358" t="s">
        <v>477</v>
      </c>
      <c r="C2" s="359"/>
      <c r="D2" s="359"/>
      <c r="E2" s="359"/>
      <c r="F2" s="359"/>
      <c r="G2" s="359"/>
      <c r="H2" s="359"/>
      <c r="I2" s="359"/>
      <c r="J2" s="359"/>
      <c r="K2" s="359"/>
    </row>
    <row r="3" spans="2:11" ht="12.75" customHeight="1" x14ac:dyDescent="0.2">
      <c r="B3" s="360" t="s">
        <v>405</v>
      </c>
      <c r="C3" s="359"/>
      <c r="D3" s="359"/>
      <c r="E3" s="359"/>
      <c r="F3" s="359"/>
      <c r="G3" s="359"/>
      <c r="H3" s="359"/>
      <c r="I3" s="359"/>
      <c r="J3" s="359"/>
      <c r="K3" s="359"/>
    </row>
    <row r="4" spans="2:11" ht="33.75" x14ac:dyDescent="0.2">
      <c r="B4" s="21" t="s">
        <v>108</v>
      </c>
      <c r="C4" s="21" t="s">
        <v>109</v>
      </c>
      <c r="D4" s="21">
        <v>2014</v>
      </c>
      <c r="E4" s="21">
        <v>2015</v>
      </c>
      <c r="F4" s="21">
        <v>2016</v>
      </c>
      <c r="G4" s="21">
        <v>2017</v>
      </c>
      <c r="H4" s="361">
        <v>2018</v>
      </c>
      <c r="I4" s="361" t="s">
        <v>478</v>
      </c>
      <c r="J4" s="361" t="s">
        <v>440</v>
      </c>
      <c r="K4" s="361" t="s">
        <v>3</v>
      </c>
    </row>
    <row r="5" spans="2:11" ht="22.5" x14ac:dyDescent="0.2">
      <c r="B5" s="134" t="s">
        <v>479</v>
      </c>
      <c r="C5" s="129" t="s">
        <v>480</v>
      </c>
      <c r="D5" s="130">
        <v>5154.7744942099935</v>
      </c>
      <c r="E5" s="130">
        <v>3515.5422462300012</v>
      </c>
      <c r="F5" s="130">
        <v>2916.0742863799996</v>
      </c>
      <c r="G5" s="130">
        <v>3552.4139700699998</v>
      </c>
      <c r="H5" s="362">
        <v>4568.1411217500026</v>
      </c>
      <c r="I5" s="363">
        <f t="shared" ref="I5:I15" si="0">+H5/$H$15</f>
        <v>0.38153810523577453</v>
      </c>
      <c r="J5" s="363">
        <f t="shared" ref="J5:J16" si="1">+H5/$H$16</f>
        <v>6.5990689237539688E-2</v>
      </c>
      <c r="K5" s="363">
        <f>+H5/G5-1</f>
        <v>0.28592589721743167</v>
      </c>
    </row>
    <row r="6" spans="2:11" ht="22.5" x14ac:dyDescent="0.2">
      <c r="B6" s="134" t="s">
        <v>481</v>
      </c>
      <c r="C6" s="129" t="s">
        <v>482</v>
      </c>
      <c r="D6" s="130">
        <v>6074.692475840001</v>
      </c>
      <c r="E6" s="130">
        <v>2969.3150876999994</v>
      </c>
      <c r="F6" s="130">
        <v>2397.1899666300001</v>
      </c>
      <c r="G6" s="130">
        <v>3279.2987874499995</v>
      </c>
      <c r="H6" s="362">
        <v>4280.0055320500005</v>
      </c>
      <c r="I6" s="363">
        <f t="shared" si="0"/>
        <v>0.35747258186091507</v>
      </c>
      <c r="J6" s="363">
        <f t="shared" si="1"/>
        <v>6.1828325236209555E-2</v>
      </c>
      <c r="K6" s="363">
        <f t="shared" ref="K6:K16" si="2">+H6/G6-1</f>
        <v>0.3051587578508379</v>
      </c>
    </row>
    <row r="7" spans="2:11" x14ac:dyDescent="0.2">
      <c r="B7" s="134" t="s">
        <v>483</v>
      </c>
      <c r="C7" s="129" t="s">
        <v>484</v>
      </c>
      <c r="D7" s="130">
        <v>872.4929619699999</v>
      </c>
      <c r="E7" s="130">
        <v>725.08060018000037</v>
      </c>
      <c r="F7" s="130">
        <v>783.62037268999984</v>
      </c>
      <c r="G7" s="130">
        <v>1034.1154064499999</v>
      </c>
      <c r="H7" s="362">
        <v>1161.43824875</v>
      </c>
      <c r="I7" s="363">
        <f t="shared" si="0"/>
        <v>9.7005091779360786E-2</v>
      </c>
      <c r="J7" s="363">
        <f t="shared" si="1"/>
        <v>1.6777964712371252E-2</v>
      </c>
      <c r="K7" s="363">
        <f t="shared" si="2"/>
        <v>0.1231224692194508</v>
      </c>
    </row>
    <row r="8" spans="2:11" x14ac:dyDescent="0.2">
      <c r="B8" s="134" t="s">
        <v>485</v>
      </c>
      <c r="C8" s="364" t="s">
        <v>422</v>
      </c>
      <c r="D8" s="173">
        <v>1157.8355569100002</v>
      </c>
      <c r="E8" s="173">
        <v>817.19947775000003</v>
      </c>
      <c r="F8" s="173">
        <v>801.08128578000014</v>
      </c>
      <c r="G8" s="130">
        <v>944.21252978999996</v>
      </c>
      <c r="H8" s="362">
        <v>1112.0393630600001</v>
      </c>
      <c r="I8" s="363">
        <f t="shared" si="0"/>
        <v>9.2879221596151376E-2</v>
      </c>
      <c r="J8" s="363">
        <f t="shared" si="1"/>
        <v>1.6064355735028471E-2</v>
      </c>
      <c r="K8" s="363">
        <f t="shared" si="2"/>
        <v>0.17774264582924593</v>
      </c>
    </row>
    <row r="9" spans="2:11" x14ac:dyDescent="0.2">
      <c r="B9" s="134" t="s">
        <v>486</v>
      </c>
      <c r="C9" s="129" t="s">
        <v>487</v>
      </c>
      <c r="D9" s="130">
        <v>666.57851975000005</v>
      </c>
      <c r="E9" s="130">
        <v>357.15515409000005</v>
      </c>
      <c r="F9" s="130">
        <v>353.05251635999997</v>
      </c>
      <c r="G9" s="130">
        <v>462.89100462000005</v>
      </c>
      <c r="H9" s="362">
        <v>533.31772737999995</v>
      </c>
      <c r="I9" s="363">
        <f t="shared" si="0"/>
        <v>4.4543509005094677E-2</v>
      </c>
      <c r="J9" s="363">
        <f t="shared" si="1"/>
        <v>7.704228804324257E-3</v>
      </c>
      <c r="K9" s="363">
        <f t="shared" si="2"/>
        <v>0.15214536911948673</v>
      </c>
    </row>
    <row r="10" spans="2:11" x14ac:dyDescent="0.2">
      <c r="B10" s="135" t="s">
        <v>488</v>
      </c>
      <c r="C10" s="136" t="s">
        <v>489</v>
      </c>
      <c r="D10" s="137">
        <v>69.789081010000004</v>
      </c>
      <c r="E10" s="137">
        <v>31.009662379999998</v>
      </c>
      <c r="F10" s="137">
        <v>18.846601460000002</v>
      </c>
      <c r="G10" s="130">
        <v>56.348299060000002</v>
      </c>
      <c r="H10" s="362">
        <v>79.838937210000012</v>
      </c>
      <c r="I10" s="363">
        <f t="shared" si="0"/>
        <v>6.6682696561422977E-3</v>
      </c>
      <c r="J10" s="363">
        <f t="shared" si="1"/>
        <v>1.1533414476613639E-3</v>
      </c>
      <c r="K10" s="363">
        <f t="shared" si="2"/>
        <v>0.41688282595694748</v>
      </c>
    </row>
    <row r="11" spans="2:11" x14ac:dyDescent="0.2">
      <c r="B11" s="134" t="s">
        <v>490</v>
      </c>
      <c r="C11" s="129" t="s">
        <v>491</v>
      </c>
      <c r="D11" s="130">
        <v>54.832417289999995</v>
      </c>
      <c r="E11" s="130">
        <v>33.515732759999999</v>
      </c>
      <c r="F11" s="130">
        <v>26.046521229999996</v>
      </c>
      <c r="G11" s="130">
        <v>45.275489619999988</v>
      </c>
      <c r="H11" s="362">
        <v>52.005393220000009</v>
      </c>
      <c r="I11" s="363">
        <f t="shared" si="0"/>
        <v>4.3435696626637791E-3</v>
      </c>
      <c r="J11" s="363">
        <f t="shared" si="1"/>
        <v>7.5126219860352375E-4</v>
      </c>
      <c r="K11" s="363">
        <f t="shared" si="2"/>
        <v>0.14864341957391347</v>
      </c>
    </row>
    <row r="12" spans="2:11" ht="22.5" x14ac:dyDescent="0.2">
      <c r="B12" s="134" t="s">
        <v>492</v>
      </c>
      <c r="C12" s="129" t="s">
        <v>493</v>
      </c>
      <c r="D12" s="130">
        <v>129.48245025999995</v>
      </c>
      <c r="E12" s="130">
        <v>67.406953940000008</v>
      </c>
      <c r="F12" s="130">
        <v>39.44157349000001</v>
      </c>
      <c r="G12" s="130">
        <v>29.437205119999998</v>
      </c>
      <c r="H12" s="362">
        <v>31.825883289999997</v>
      </c>
      <c r="I12" s="363">
        <f t="shared" si="0"/>
        <v>2.6581462534304837E-3</v>
      </c>
      <c r="J12" s="363">
        <f t="shared" si="1"/>
        <v>4.5975199056373065E-4</v>
      </c>
      <c r="K12" s="363">
        <f t="shared" si="2"/>
        <v>8.1144869571095901E-2</v>
      </c>
    </row>
    <row r="13" spans="2:11" x14ac:dyDescent="0.2">
      <c r="B13" s="722" t="s">
        <v>494</v>
      </c>
      <c r="C13" s="723"/>
      <c r="D13" s="365">
        <v>14180.477957240006</v>
      </c>
      <c r="E13" s="365">
        <v>8516.2249150299976</v>
      </c>
      <c r="F13" s="365">
        <v>7335.3531240200182</v>
      </c>
      <c r="G13" s="366">
        <v>9403.9926921799979</v>
      </c>
      <c r="H13" s="366">
        <v>11818.612206709993</v>
      </c>
      <c r="I13" s="367">
        <f t="shared" si="0"/>
        <v>0.98710849504953213</v>
      </c>
      <c r="J13" s="367">
        <f t="shared" si="1"/>
        <v>0.1707299193623017</v>
      </c>
      <c r="K13" s="367">
        <f t="shared" si="2"/>
        <v>0.25676535420299729</v>
      </c>
    </row>
    <row r="14" spans="2:11" x14ac:dyDescent="0.2">
      <c r="B14" s="643" t="s">
        <v>495</v>
      </c>
      <c r="C14" s="645"/>
      <c r="D14" s="173">
        <v>44.951538029999988</v>
      </c>
      <c r="E14" s="173">
        <v>39.461088169999989</v>
      </c>
      <c r="F14" s="173">
        <v>33.836845440000033</v>
      </c>
      <c r="G14" s="130">
        <v>31.326241169999996</v>
      </c>
      <c r="H14" s="130">
        <v>154.34949504999989</v>
      </c>
      <c r="I14" s="132">
        <f t="shared" si="0"/>
        <v>1.2891504950467763E-2</v>
      </c>
      <c r="J14" s="363">
        <f t="shared" si="1"/>
        <v>2.2297099170862996E-3</v>
      </c>
      <c r="K14" s="363">
        <f t="shared" si="2"/>
        <v>3.9271629562060193</v>
      </c>
    </row>
    <row r="15" spans="2:11" x14ac:dyDescent="0.2">
      <c r="B15" s="655" t="s">
        <v>496</v>
      </c>
      <c r="C15" s="657"/>
      <c r="D15" s="154">
        <v>14225.429495270007</v>
      </c>
      <c r="E15" s="154">
        <v>8555.6860031999986</v>
      </c>
      <c r="F15" s="154">
        <v>7369.1899694600179</v>
      </c>
      <c r="G15" s="155">
        <v>9435.3189333500104</v>
      </c>
      <c r="H15" s="155">
        <v>11972.961701759994</v>
      </c>
      <c r="I15" s="156">
        <f t="shared" si="0"/>
        <v>1</v>
      </c>
      <c r="J15" s="156">
        <f t="shared" si="1"/>
        <v>0.17295962927938802</v>
      </c>
      <c r="K15" s="156">
        <f t="shared" si="2"/>
        <v>0.26895145636682716</v>
      </c>
    </row>
    <row r="16" spans="2:11" x14ac:dyDescent="0.2">
      <c r="B16" s="658" t="s">
        <v>22</v>
      </c>
      <c r="C16" s="660"/>
      <c r="D16" s="158">
        <v>65693.229150661398</v>
      </c>
      <c r="E16" s="158">
        <v>57319.317130459829</v>
      </c>
      <c r="F16" s="158">
        <v>53824.980222459955</v>
      </c>
      <c r="G16" s="159">
        <v>59939.402658572515</v>
      </c>
      <c r="H16" s="159">
        <v>69224.0250030811</v>
      </c>
      <c r="I16" s="160"/>
      <c r="J16" s="368">
        <f t="shared" si="1"/>
        <v>1</v>
      </c>
      <c r="K16" s="368">
        <f t="shared" si="2"/>
        <v>0.1549001480277632</v>
      </c>
    </row>
    <row r="17" spans="2:11" ht="15" customHeight="1" x14ac:dyDescent="0.2">
      <c r="B17" s="661" t="s">
        <v>429</v>
      </c>
      <c r="C17" s="661"/>
      <c r="D17" s="661"/>
      <c r="E17" s="661"/>
      <c r="F17" s="661"/>
      <c r="G17" s="661"/>
      <c r="H17" s="661"/>
      <c r="I17" s="661"/>
      <c r="J17" s="661"/>
      <c r="K17" s="661"/>
    </row>
    <row r="18" spans="2:11" ht="15" customHeight="1" x14ac:dyDescent="0.2">
      <c r="B18" s="637" t="s">
        <v>497</v>
      </c>
      <c r="C18" s="637"/>
      <c r="D18" s="637"/>
      <c r="E18" s="637"/>
      <c r="F18" s="637"/>
      <c r="G18" s="637"/>
      <c r="H18" s="637"/>
      <c r="I18" s="637"/>
      <c r="J18" s="637"/>
      <c r="K18" s="637"/>
    </row>
    <row r="19" spans="2:11" ht="15" customHeight="1" x14ac:dyDescent="0.2">
      <c r="B19" s="637" t="s">
        <v>141</v>
      </c>
      <c r="C19" s="637"/>
      <c r="D19" s="637"/>
      <c r="E19" s="637"/>
      <c r="F19" s="637"/>
      <c r="G19" s="637"/>
      <c r="H19" s="637"/>
      <c r="I19" s="637"/>
      <c r="J19" s="637"/>
      <c r="K19" s="637"/>
    </row>
    <row r="20" spans="2:11" ht="15" customHeight="1" x14ac:dyDescent="0.2"/>
    <row r="21" spans="2:11" ht="15" customHeight="1" x14ac:dyDescent="0.2"/>
    <row r="22" spans="2:11" ht="15" customHeight="1" x14ac:dyDescent="0.2"/>
  </sheetData>
  <mergeCells count="7">
    <mergeCell ref="B18:K18"/>
    <mergeCell ref="B19:K19"/>
    <mergeCell ref="B13:C13"/>
    <mergeCell ref="B14:C14"/>
    <mergeCell ref="B15:C15"/>
    <mergeCell ref="B16:C16"/>
    <mergeCell ref="B17:K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M26"/>
  <sheetViews>
    <sheetView zoomScaleNormal="100" workbookViewId="0"/>
  </sheetViews>
  <sheetFormatPr baseColWidth="10" defaultColWidth="11.42578125" defaultRowHeight="18.75" customHeight="1" x14ac:dyDescent="0.2"/>
  <cols>
    <col min="1" max="1" width="3.7109375" style="18" customWidth="1"/>
    <col min="2" max="2" width="16.85546875" style="18" customWidth="1"/>
    <col min="3" max="3" width="68.140625" style="357" customWidth="1"/>
    <col min="4" max="6" width="8.140625" style="357" bestFit="1" customWidth="1"/>
    <col min="7" max="8" width="8.140625" style="18" bestFit="1" customWidth="1"/>
    <col min="9" max="9" width="19.42578125" style="18" customWidth="1"/>
    <col min="10" max="10" width="14.140625" style="18" customWidth="1"/>
    <col min="11" max="11" width="11.42578125" style="18"/>
    <col min="12" max="13" width="11.42578125" style="369"/>
    <col min="14" max="16384" width="11.42578125" style="18"/>
  </cols>
  <sheetData>
    <row r="1" spans="2:11" ht="12.75" x14ac:dyDescent="0.2">
      <c r="B1" s="294"/>
      <c r="C1" s="294"/>
    </row>
    <row r="2" spans="2:11" ht="18.75" customHeight="1" x14ac:dyDescent="0.25">
      <c r="B2" s="358" t="s">
        <v>498</v>
      </c>
      <c r="C2" s="370"/>
      <c r="D2" s="370"/>
      <c r="E2" s="370"/>
      <c r="F2" s="370"/>
      <c r="G2" s="359"/>
      <c r="H2" s="359"/>
      <c r="I2" s="359"/>
      <c r="J2" s="359"/>
      <c r="K2" s="359"/>
    </row>
    <row r="3" spans="2:11" ht="18.75" customHeight="1" x14ac:dyDescent="0.2">
      <c r="B3" s="360" t="s">
        <v>405</v>
      </c>
      <c r="C3" s="370"/>
      <c r="D3" s="370"/>
      <c r="E3" s="370"/>
      <c r="F3" s="370"/>
      <c r="G3" s="359"/>
      <c r="H3" s="359"/>
      <c r="I3" s="359"/>
      <c r="J3" s="359"/>
      <c r="K3" s="359"/>
    </row>
    <row r="4" spans="2:11" ht="39" customHeight="1" x14ac:dyDescent="0.2">
      <c r="B4" s="21" t="s">
        <v>108</v>
      </c>
      <c r="C4" s="21" t="s">
        <v>109</v>
      </c>
      <c r="D4" s="21">
        <v>2014</v>
      </c>
      <c r="E4" s="21">
        <v>2015</v>
      </c>
      <c r="F4" s="21">
        <v>2016</v>
      </c>
      <c r="G4" s="21">
        <v>2017</v>
      </c>
      <c r="H4" s="361">
        <v>2018</v>
      </c>
      <c r="I4" s="361" t="s">
        <v>499</v>
      </c>
      <c r="J4" s="361" t="s">
        <v>500</v>
      </c>
      <c r="K4" s="361" t="s">
        <v>3</v>
      </c>
    </row>
    <row r="5" spans="2:11" ht="18" customHeight="1" x14ac:dyDescent="0.2">
      <c r="B5" s="134" t="s">
        <v>501</v>
      </c>
      <c r="C5" s="129" t="s">
        <v>502</v>
      </c>
      <c r="D5" s="173">
        <v>3166.3030964399986</v>
      </c>
      <c r="E5" s="173">
        <v>2749.0100472400013</v>
      </c>
      <c r="F5" s="173">
        <v>2809.6836860899998</v>
      </c>
      <c r="G5" s="130">
        <v>3666.6372778999985</v>
      </c>
      <c r="H5" s="362">
        <v>4397.4939316900027</v>
      </c>
      <c r="I5" s="371">
        <f t="shared" ref="I5:I22" si="0">+H5/$H$22</f>
        <v>7.6810694476456415E-2</v>
      </c>
      <c r="J5" s="371">
        <f t="shared" ref="J5:J23" si="1">+H5/$H$23</f>
        <v>6.3525545235115069E-2</v>
      </c>
      <c r="K5" s="371">
        <f t="shared" ref="K5:K23" si="2">+H5/G5-1</f>
        <v>0.19932613956529388</v>
      </c>
    </row>
    <row r="6" spans="2:11" ht="18" customHeight="1" x14ac:dyDescent="0.2">
      <c r="B6" s="134" t="s">
        <v>503</v>
      </c>
      <c r="C6" s="129" t="s">
        <v>504</v>
      </c>
      <c r="D6" s="173">
        <v>1770.1863435499993</v>
      </c>
      <c r="E6" s="173">
        <v>1519.8335765500015</v>
      </c>
      <c r="F6" s="173">
        <v>1616.7718070999999</v>
      </c>
      <c r="G6" s="130">
        <v>2014.9455448999988</v>
      </c>
      <c r="H6" s="362">
        <v>2553.9237674600008</v>
      </c>
      <c r="I6" s="371">
        <f t="shared" si="0"/>
        <v>4.4609193614768894E-2</v>
      </c>
      <c r="J6" s="371">
        <f t="shared" si="1"/>
        <v>3.689360402470538E-2</v>
      </c>
      <c r="K6" s="371">
        <f t="shared" si="2"/>
        <v>0.26749021775015325</v>
      </c>
    </row>
    <row r="7" spans="2:11" ht="18" customHeight="1" x14ac:dyDescent="0.2">
      <c r="B7" s="134" t="s">
        <v>505</v>
      </c>
      <c r="C7" s="129" t="s">
        <v>506</v>
      </c>
      <c r="D7" s="173">
        <v>1887.98106398</v>
      </c>
      <c r="E7" s="173">
        <v>2067.4666102700025</v>
      </c>
      <c r="F7" s="173">
        <v>1987.0168302499976</v>
      </c>
      <c r="G7" s="130">
        <v>2113.3070346100012</v>
      </c>
      <c r="H7" s="362">
        <v>2218.1964439699973</v>
      </c>
      <c r="I7" s="371">
        <f t="shared" si="0"/>
        <v>3.8745069804124149E-2</v>
      </c>
      <c r="J7" s="371">
        <f t="shared" si="1"/>
        <v>3.2043736894398267E-2</v>
      </c>
      <c r="K7" s="371">
        <f t="shared" si="2"/>
        <v>4.9632830271325368E-2</v>
      </c>
    </row>
    <row r="8" spans="2:11" ht="18" customHeight="1" x14ac:dyDescent="0.2">
      <c r="B8" s="134" t="s">
        <v>507</v>
      </c>
      <c r="C8" s="129" t="s">
        <v>508</v>
      </c>
      <c r="D8" s="173">
        <v>804.58774419999986</v>
      </c>
      <c r="E8" s="173">
        <v>746.78739059999998</v>
      </c>
      <c r="F8" s="173">
        <v>818.92480166000007</v>
      </c>
      <c r="G8" s="130">
        <v>900.84268301999953</v>
      </c>
      <c r="H8" s="362">
        <v>992.95273113999997</v>
      </c>
      <c r="I8" s="371">
        <f t="shared" si="0"/>
        <v>1.734383038292139E-2</v>
      </c>
      <c r="J8" s="371">
        <f t="shared" si="1"/>
        <v>1.4344047909606469E-2</v>
      </c>
      <c r="K8" s="371">
        <f t="shared" si="2"/>
        <v>0.10224876091706636</v>
      </c>
    </row>
    <row r="9" spans="2:11" ht="18" customHeight="1" x14ac:dyDescent="0.2">
      <c r="B9" s="134" t="s">
        <v>509</v>
      </c>
      <c r="C9" s="129" t="s">
        <v>510</v>
      </c>
      <c r="D9" s="173">
        <v>615.94371391999914</v>
      </c>
      <c r="E9" s="173">
        <v>648.73909917999947</v>
      </c>
      <c r="F9" s="173">
        <v>625.11904667000067</v>
      </c>
      <c r="G9" s="130">
        <v>680.92824335999978</v>
      </c>
      <c r="H9" s="362">
        <v>795.97019260000036</v>
      </c>
      <c r="I9" s="371">
        <f t="shared" si="0"/>
        <v>1.3903151255212404E-2</v>
      </c>
      <c r="J9" s="371">
        <f t="shared" si="1"/>
        <v>1.1498467368295408E-2</v>
      </c>
      <c r="K9" s="371">
        <f t="shared" si="2"/>
        <v>0.16894871135368539</v>
      </c>
    </row>
    <row r="10" spans="2:11" ht="18" customHeight="1" x14ac:dyDescent="0.2">
      <c r="B10" s="134" t="s">
        <v>511</v>
      </c>
      <c r="C10" s="129" t="s">
        <v>512</v>
      </c>
      <c r="D10" s="173">
        <v>517.0066487400004</v>
      </c>
      <c r="E10" s="173">
        <v>487.08215814000005</v>
      </c>
      <c r="F10" s="173">
        <v>488.83632004000168</v>
      </c>
      <c r="G10" s="130">
        <v>541.29529529000092</v>
      </c>
      <c r="H10" s="362">
        <v>571.59998479000058</v>
      </c>
      <c r="I10" s="371">
        <f t="shared" si="0"/>
        <v>9.9840937762428524E-3</v>
      </c>
      <c r="J10" s="371">
        <f t="shared" si="1"/>
        <v>8.257248618013099E-3</v>
      </c>
      <c r="K10" s="371">
        <f t="shared" si="2"/>
        <v>5.5985503224748712E-2</v>
      </c>
    </row>
    <row r="11" spans="2:11" ht="18" customHeight="1" x14ac:dyDescent="0.2">
      <c r="B11" s="134" t="s">
        <v>513</v>
      </c>
      <c r="C11" s="129" t="s">
        <v>514</v>
      </c>
      <c r="D11" s="173">
        <v>585.53093699999954</v>
      </c>
      <c r="E11" s="173">
        <v>481.00897223999959</v>
      </c>
      <c r="F11" s="173">
        <v>531.78447771999947</v>
      </c>
      <c r="G11" s="130">
        <v>581.48258424999938</v>
      </c>
      <c r="H11" s="362">
        <v>563.07753659000014</v>
      </c>
      <c r="I11" s="371">
        <f t="shared" si="0"/>
        <v>9.8352328170123564E-3</v>
      </c>
      <c r="J11" s="371">
        <f t="shared" si="1"/>
        <v>8.1341345951052857E-3</v>
      </c>
      <c r="K11" s="371">
        <f t="shared" si="2"/>
        <v>-3.1651932763795854E-2</v>
      </c>
    </row>
    <row r="12" spans="2:11" ht="18" customHeight="1" x14ac:dyDescent="0.2">
      <c r="B12" s="134" t="s">
        <v>515</v>
      </c>
      <c r="C12" s="129" t="s">
        <v>516</v>
      </c>
      <c r="D12" s="173">
        <v>573.12775051999995</v>
      </c>
      <c r="E12" s="173">
        <v>552.33137840999962</v>
      </c>
      <c r="F12" s="173">
        <v>558.04776484000013</v>
      </c>
      <c r="G12" s="130">
        <v>556.49209280000071</v>
      </c>
      <c r="H12" s="362">
        <v>558.79678160999993</v>
      </c>
      <c r="I12" s="371">
        <f t="shared" si="0"/>
        <v>9.7604611929908072E-3</v>
      </c>
      <c r="J12" s="371">
        <f t="shared" si="1"/>
        <v>8.0722954434551235E-3</v>
      </c>
      <c r="K12" s="371">
        <f t="shared" si="2"/>
        <v>4.1414583240584335E-3</v>
      </c>
    </row>
    <row r="13" spans="2:11" ht="18" customHeight="1" x14ac:dyDescent="0.2">
      <c r="B13" s="134" t="s">
        <v>517</v>
      </c>
      <c r="C13" s="129" t="s">
        <v>518</v>
      </c>
      <c r="D13" s="173">
        <v>597.28408843000113</v>
      </c>
      <c r="E13" s="173">
        <v>260.83299921000014</v>
      </c>
      <c r="F13" s="173">
        <v>660.0866948599994</v>
      </c>
      <c r="G13" s="130">
        <v>448.41640537000012</v>
      </c>
      <c r="H13" s="362">
        <v>538.20039842000028</v>
      </c>
      <c r="I13" s="371">
        <f t="shared" si="0"/>
        <v>9.4007057229203578E-3</v>
      </c>
      <c r="J13" s="371">
        <f t="shared" si="1"/>
        <v>7.774763146119296E-3</v>
      </c>
      <c r="K13" s="371">
        <f t="shared" si="2"/>
        <v>0.20022459476235488</v>
      </c>
    </row>
    <row r="14" spans="2:11" ht="18" customHeight="1" x14ac:dyDescent="0.2">
      <c r="B14" s="134" t="s">
        <v>519</v>
      </c>
      <c r="C14" s="129" t="s">
        <v>520</v>
      </c>
      <c r="D14" s="173">
        <v>348.27597348999984</v>
      </c>
      <c r="E14" s="173">
        <v>367.46028477999982</v>
      </c>
      <c r="F14" s="173">
        <v>334.0764292400001</v>
      </c>
      <c r="G14" s="130">
        <v>366.13508798000009</v>
      </c>
      <c r="H14" s="362">
        <v>484.24247471000024</v>
      </c>
      <c r="I14" s="371">
        <f t="shared" si="0"/>
        <v>8.4582267435167491E-3</v>
      </c>
      <c r="J14" s="371">
        <f t="shared" si="1"/>
        <v>6.9952949815969652E-3</v>
      </c>
      <c r="K14" s="371">
        <f t="shared" si="2"/>
        <v>0.32257871645574632</v>
      </c>
    </row>
    <row r="15" spans="2:11" ht="18" customHeight="1" x14ac:dyDescent="0.2">
      <c r="B15" s="134" t="s">
        <v>521</v>
      </c>
      <c r="C15" s="129" t="s">
        <v>522</v>
      </c>
      <c r="D15" s="173">
        <v>511.23442150999995</v>
      </c>
      <c r="E15" s="173">
        <v>476.87894305999981</v>
      </c>
      <c r="F15" s="173">
        <v>394.23877061000019</v>
      </c>
      <c r="G15" s="130">
        <v>408.19121487999996</v>
      </c>
      <c r="H15" s="362">
        <v>471.16043439000009</v>
      </c>
      <c r="I15" s="371">
        <f t="shared" si="0"/>
        <v>8.2297237329936532E-3</v>
      </c>
      <c r="J15" s="371">
        <f t="shared" si="1"/>
        <v>6.8063137670631704E-3</v>
      </c>
      <c r="K15" s="371">
        <f t="shared" si="2"/>
        <v>0.15426402434582487</v>
      </c>
    </row>
    <row r="16" spans="2:11" ht="18" customHeight="1" x14ac:dyDescent="0.2">
      <c r="B16" s="134" t="s">
        <v>523</v>
      </c>
      <c r="C16" s="129" t="s">
        <v>524</v>
      </c>
      <c r="D16" s="173">
        <v>364.81857692000005</v>
      </c>
      <c r="E16" s="173">
        <v>306.80026918999999</v>
      </c>
      <c r="F16" s="173">
        <v>257.91579800000011</v>
      </c>
      <c r="G16" s="130">
        <v>346.95860350999988</v>
      </c>
      <c r="H16" s="362">
        <v>441.56519006000008</v>
      </c>
      <c r="I16" s="371">
        <f t="shared" si="0"/>
        <v>7.71278583484081E-3</v>
      </c>
      <c r="J16" s="371">
        <f t="shared" si="1"/>
        <v>6.3787852561353175E-3</v>
      </c>
      <c r="K16" s="371">
        <f t="shared" si="2"/>
        <v>0.27267398932585762</v>
      </c>
    </row>
    <row r="17" spans="2:13" ht="18" customHeight="1" x14ac:dyDescent="0.2">
      <c r="B17" s="134" t="s">
        <v>525</v>
      </c>
      <c r="C17" s="129" t="s">
        <v>526</v>
      </c>
      <c r="D17" s="173">
        <v>254.65616638999992</v>
      </c>
      <c r="E17" s="173">
        <v>346.93057407000009</v>
      </c>
      <c r="F17" s="173">
        <v>257.96708736999989</v>
      </c>
      <c r="G17" s="130">
        <v>266.14623738</v>
      </c>
      <c r="H17" s="362">
        <v>405.38466748000019</v>
      </c>
      <c r="I17" s="371">
        <f t="shared" si="0"/>
        <v>7.0808233787100555E-3</v>
      </c>
      <c r="J17" s="371">
        <f t="shared" si="1"/>
        <v>5.8561267921354385E-3</v>
      </c>
      <c r="K17" s="371">
        <f t="shared" si="2"/>
        <v>0.52316512707710183</v>
      </c>
    </row>
    <row r="18" spans="2:13" ht="18" customHeight="1" x14ac:dyDescent="0.2">
      <c r="B18" s="134" t="s">
        <v>527</v>
      </c>
      <c r="C18" s="129" t="s">
        <v>528</v>
      </c>
      <c r="D18" s="173">
        <v>375.8495220500003</v>
      </c>
      <c r="E18" s="173">
        <v>377.84338799000017</v>
      </c>
      <c r="F18" s="173">
        <v>312.68165695000016</v>
      </c>
      <c r="G18" s="130">
        <v>334.56784355999986</v>
      </c>
      <c r="H18" s="362">
        <v>403.63594427000021</v>
      </c>
      <c r="I18" s="371">
        <f t="shared" si="0"/>
        <v>7.0502785624365792E-3</v>
      </c>
      <c r="J18" s="371">
        <f t="shared" si="1"/>
        <v>5.8308649959610305E-3</v>
      </c>
      <c r="K18" s="371">
        <f t="shared" si="2"/>
        <v>0.20643974619639138</v>
      </c>
    </row>
    <row r="19" spans="2:13" ht="18" customHeight="1" x14ac:dyDescent="0.2">
      <c r="B19" s="134" t="s">
        <v>529</v>
      </c>
      <c r="C19" s="129" t="s">
        <v>530</v>
      </c>
      <c r="D19" s="173">
        <v>308.9613114400002</v>
      </c>
      <c r="E19" s="173">
        <v>296.78476497999986</v>
      </c>
      <c r="F19" s="173">
        <v>281.95033788000001</v>
      </c>
      <c r="G19" s="130">
        <v>287.12793332000001</v>
      </c>
      <c r="H19" s="362">
        <v>382.01807566000014</v>
      </c>
      <c r="I19" s="371">
        <f t="shared" si="0"/>
        <v>6.6726808836612157E-3</v>
      </c>
      <c r="J19" s="371">
        <f t="shared" si="1"/>
        <v>5.5185764717234163E-3</v>
      </c>
      <c r="K19" s="371">
        <f t="shared" si="2"/>
        <v>0.33048035850363044</v>
      </c>
    </row>
    <row r="20" spans="2:13" ht="18" customHeight="1" x14ac:dyDescent="0.2">
      <c r="B20" s="722" t="s">
        <v>531</v>
      </c>
      <c r="C20" s="723"/>
      <c r="D20" s="365">
        <v>12681.747358579925</v>
      </c>
      <c r="E20" s="365">
        <v>11685.790455909984</v>
      </c>
      <c r="F20" s="365">
        <v>11935.101509279873</v>
      </c>
      <c r="G20" s="366">
        <v>13513.474082129873</v>
      </c>
      <c r="H20" s="366">
        <v>15778.21855484003</v>
      </c>
      <c r="I20" s="372">
        <f t="shared" si="0"/>
        <v>0.27559695217880914</v>
      </c>
      <c r="J20" s="372">
        <f t="shared" si="1"/>
        <v>0.22792980549942912</v>
      </c>
      <c r="K20" s="372">
        <f t="shared" si="2"/>
        <v>0.16759157999977514</v>
      </c>
    </row>
    <row r="21" spans="2:13" ht="18" customHeight="1" x14ac:dyDescent="0.2">
      <c r="B21" s="643" t="s">
        <v>532</v>
      </c>
      <c r="C21" s="645"/>
      <c r="D21" s="173">
        <v>38786.052296810733</v>
      </c>
      <c r="E21" s="173">
        <v>37077.840671349848</v>
      </c>
      <c r="F21" s="173">
        <v>34520.688743719998</v>
      </c>
      <c r="G21" s="130">
        <v>36990.609643090364</v>
      </c>
      <c r="H21" s="130">
        <v>41472.844746481453</v>
      </c>
      <c r="I21" s="371">
        <f t="shared" si="0"/>
        <v>0.72440304782120624</v>
      </c>
      <c r="J21" s="371">
        <f t="shared" si="1"/>
        <v>0.59911056522118111</v>
      </c>
      <c r="K21" s="371">
        <f t="shared" si="2"/>
        <v>0.12117224199975696</v>
      </c>
      <c r="M21" s="373"/>
    </row>
    <row r="22" spans="2:13" ht="18" customHeight="1" x14ac:dyDescent="0.2">
      <c r="B22" s="655" t="s">
        <v>533</v>
      </c>
      <c r="C22" s="657"/>
      <c r="D22" s="154">
        <v>51467.799655390612</v>
      </c>
      <c r="E22" s="154">
        <v>48763.631127259534</v>
      </c>
      <c r="F22" s="154">
        <v>46455.790252999883</v>
      </c>
      <c r="G22" s="155">
        <v>50504.083725222648</v>
      </c>
      <c r="H22" s="155">
        <v>57251.063301320602</v>
      </c>
      <c r="I22" s="374">
        <f t="shared" si="0"/>
        <v>1</v>
      </c>
      <c r="J22" s="374">
        <f t="shared" si="1"/>
        <v>0.82704037072059755</v>
      </c>
      <c r="K22" s="374">
        <f t="shared" si="2"/>
        <v>0.1335927528713563</v>
      </c>
      <c r="M22" s="373"/>
    </row>
    <row r="23" spans="2:13" ht="18" customHeight="1" x14ac:dyDescent="0.2">
      <c r="B23" s="658" t="s">
        <v>22</v>
      </c>
      <c r="C23" s="660"/>
      <c r="D23" s="158">
        <v>65693.229150660525</v>
      </c>
      <c r="E23" s="158">
        <v>57319.317130459895</v>
      </c>
      <c r="F23" s="158">
        <v>53824.980222459533</v>
      </c>
      <c r="G23" s="159">
        <v>59939.402658571584</v>
      </c>
      <c r="H23" s="159">
        <v>69224.025003081697</v>
      </c>
      <c r="I23" s="375"/>
      <c r="J23" s="376">
        <f t="shared" si="1"/>
        <v>1</v>
      </c>
      <c r="K23" s="376">
        <f t="shared" si="2"/>
        <v>0.15490014802779117</v>
      </c>
      <c r="L23" s="373"/>
      <c r="M23" s="377"/>
    </row>
    <row r="24" spans="2:13" ht="18" customHeight="1" x14ac:dyDescent="0.2">
      <c r="B24" s="378" t="s">
        <v>534</v>
      </c>
      <c r="C24" s="379"/>
      <c r="D24" s="379"/>
      <c r="E24" s="379"/>
      <c r="F24" s="379"/>
      <c r="G24" s="379"/>
      <c r="H24" s="379"/>
      <c r="I24" s="379"/>
      <c r="J24" s="379"/>
      <c r="K24" s="379"/>
      <c r="L24" s="373"/>
    </row>
    <row r="25" spans="2:13" ht="18" customHeight="1" x14ac:dyDescent="0.2">
      <c r="B25" s="378" t="s">
        <v>497</v>
      </c>
      <c r="C25" s="379"/>
      <c r="D25" s="379"/>
      <c r="E25" s="379"/>
      <c r="F25" s="379"/>
      <c r="G25" s="379"/>
      <c r="H25" s="379"/>
      <c r="I25" s="379"/>
      <c r="J25" s="379"/>
      <c r="K25" s="379"/>
    </row>
    <row r="26" spans="2:13" ht="18" customHeight="1" x14ac:dyDescent="0.2">
      <c r="B26" s="378" t="s">
        <v>141</v>
      </c>
      <c r="C26" s="379"/>
      <c r="D26" s="379"/>
      <c r="E26" s="379"/>
      <c r="F26" s="379"/>
      <c r="G26" s="379"/>
      <c r="H26" s="379"/>
      <c r="I26" s="379"/>
      <c r="J26" s="379"/>
      <c r="K26" s="379"/>
    </row>
  </sheetData>
  <mergeCells count="4">
    <mergeCell ref="B20:C20"/>
    <mergeCell ref="B21:C21"/>
    <mergeCell ref="B22:C22"/>
    <mergeCell ref="B23:C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128"/>
  <sheetViews>
    <sheetView zoomScaleNormal="100" workbookViewId="0"/>
  </sheetViews>
  <sheetFormatPr baseColWidth="10" defaultColWidth="11.42578125" defaultRowHeight="15" x14ac:dyDescent="0.25"/>
  <cols>
    <col min="1" max="1" width="3.7109375" style="383" customWidth="1"/>
    <col min="2" max="2" width="13" style="383" customWidth="1"/>
    <col min="3" max="3" width="23.85546875" style="383" customWidth="1"/>
    <col min="4" max="4" width="14.5703125" style="381" customWidth="1"/>
    <col min="5" max="5" width="11.42578125" style="381" customWidth="1"/>
    <col min="6" max="6" width="11.42578125" style="382" customWidth="1"/>
    <col min="7" max="7" width="11.42578125" style="381" customWidth="1"/>
    <col min="8" max="8" width="11.42578125" style="381"/>
    <col min="9" max="9" width="11.28515625" style="383" customWidth="1"/>
    <col min="10" max="16384" width="11.42578125" style="383"/>
  </cols>
  <sheetData>
    <row r="1" spans="2:9" x14ac:dyDescent="0.25">
      <c r="B1" s="294"/>
      <c r="C1" s="294"/>
      <c r="D1" s="380"/>
    </row>
    <row r="2" spans="2:9" ht="16.5" customHeight="1" x14ac:dyDescent="0.25">
      <c r="B2" s="237" t="s">
        <v>535</v>
      </c>
    </row>
    <row r="3" spans="2:9" ht="15" customHeight="1" x14ac:dyDescent="0.25">
      <c r="B3" s="384" t="s">
        <v>56</v>
      </c>
    </row>
    <row r="4" spans="2:9" ht="28.5" customHeight="1" x14ac:dyDescent="0.25">
      <c r="B4" s="385"/>
      <c r="C4" s="386" t="s">
        <v>536</v>
      </c>
      <c r="D4" s="386">
        <v>2014</v>
      </c>
      <c r="E4" s="386">
        <v>2015</v>
      </c>
      <c r="F4" s="386">
        <v>2016</v>
      </c>
      <c r="G4" s="386">
        <v>2017</v>
      </c>
      <c r="H4" s="387">
        <v>2018</v>
      </c>
      <c r="I4" s="387" t="s">
        <v>3</v>
      </c>
    </row>
    <row r="5" spans="2:9" ht="14.25" customHeight="1" x14ac:dyDescent="0.25">
      <c r="B5" s="724" t="s">
        <v>537</v>
      </c>
      <c r="C5" s="388" t="s">
        <v>253</v>
      </c>
      <c r="D5" s="389">
        <v>259753.45110999997</v>
      </c>
      <c r="E5" s="389">
        <v>302453.39373999997</v>
      </c>
      <c r="F5" s="389">
        <v>311950.97716999979</v>
      </c>
      <c r="G5" s="389">
        <v>289906.65017999988</v>
      </c>
      <c r="H5" s="390">
        <v>322700.27982</v>
      </c>
      <c r="I5" s="391">
        <v>0.11311789370695324</v>
      </c>
    </row>
    <row r="6" spans="2:9" x14ac:dyDescent="0.25">
      <c r="B6" s="725"/>
      <c r="C6" s="388" t="s">
        <v>254</v>
      </c>
      <c r="D6" s="389">
        <v>4191.2447199999997</v>
      </c>
      <c r="E6" s="389">
        <v>3117.54765</v>
      </c>
      <c r="F6" s="389">
        <v>5868.3088799999996</v>
      </c>
      <c r="G6" s="389">
        <v>44513.273549999998</v>
      </c>
      <c r="H6" s="390">
        <v>41930.665090000002</v>
      </c>
      <c r="I6" s="391">
        <v>-5.8018839191843585E-2</v>
      </c>
    </row>
    <row r="7" spans="2:9" x14ac:dyDescent="0.25">
      <c r="B7" s="725"/>
      <c r="C7" s="388" t="s">
        <v>255</v>
      </c>
      <c r="D7" s="389">
        <v>295.6884</v>
      </c>
      <c r="E7" s="389">
        <v>2652.9072700000002</v>
      </c>
      <c r="F7" s="389">
        <v>1550.01792</v>
      </c>
      <c r="G7" s="389">
        <v>665.58885999999995</v>
      </c>
      <c r="H7" s="390">
        <v>5431.3282499999996</v>
      </c>
      <c r="I7" s="391">
        <v>7.1601850277361905</v>
      </c>
    </row>
    <row r="8" spans="2:9" ht="15" customHeight="1" x14ac:dyDescent="0.25">
      <c r="B8" s="725"/>
      <c r="C8" s="388" t="s">
        <v>257</v>
      </c>
      <c r="D8" s="389">
        <v>4.2629000000000001</v>
      </c>
      <c r="E8" s="389">
        <v>34.10575</v>
      </c>
      <c r="F8" s="389">
        <v>0</v>
      </c>
      <c r="G8" s="389">
        <v>5.2999999999999999E-2</v>
      </c>
      <c r="H8" s="390">
        <v>2.2160000000000002</v>
      </c>
      <c r="I8" s="391">
        <v>40.811320754716988</v>
      </c>
    </row>
    <row r="9" spans="2:9" ht="15" customHeight="1" x14ac:dyDescent="0.25">
      <c r="B9" s="726"/>
      <c r="C9" s="392" t="s">
        <v>258</v>
      </c>
      <c r="D9" s="393">
        <v>264244.64712999994</v>
      </c>
      <c r="E9" s="393">
        <v>308257.95441000001</v>
      </c>
      <c r="F9" s="393">
        <v>319369.30396999983</v>
      </c>
      <c r="G9" s="393">
        <v>335085.5655899999</v>
      </c>
      <c r="H9" s="394">
        <v>370064.48916000006</v>
      </c>
      <c r="I9" s="395">
        <v>0.10438803446639433</v>
      </c>
    </row>
    <row r="10" spans="2:9" x14ac:dyDescent="0.25">
      <c r="B10" s="724" t="s">
        <v>259</v>
      </c>
      <c r="C10" s="388" t="s">
        <v>263</v>
      </c>
      <c r="D10" s="389">
        <v>145097.76753999997</v>
      </c>
      <c r="E10" s="389">
        <v>142011.72217000008</v>
      </c>
      <c r="F10" s="389">
        <v>160532.05111000009</v>
      </c>
      <c r="G10" s="389">
        <v>177142.56879999986</v>
      </c>
      <c r="H10" s="390">
        <v>166150.83712000027</v>
      </c>
      <c r="I10" s="391">
        <v>-6.2050199195257449E-2</v>
      </c>
    </row>
    <row r="11" spans="2:9" x14ac:dyDescent="0.25">
      <c r="B11" s="725"/>
      <c r="C11" s="388" t="s">
        <v>264</v>
      </c>
      <c r="D11" s="389">
        <v>5</v>
      </c>
      <c r="E11" s="389">
        <v>0</v>
      </c>
      <c r="F11" s="389">
        <v>1702.0139999999999</v>
      </c>
      <c r="G11" s="389">
        <v>2728.6010699999997</v>
      </c>
      <c r="H11" s="390">
        <v>930.56399999999996</v>
      </c>
      <c r="I11" s="391">
        <v>-0.65895930693892169</v>
      </c>
    </row>
    <row r="12" spans="2:9" x14ac:dyDescent="0.25">
      <c r="B12" s="725"/>
      <c r="C12" s="388" t="s">
        <v>260</v>
      </c>
      <c r="D12" s="389">
        <v>0</v>
      </c>
      <c r="E12" s="389">
        <v>0</v>
      </c>
      <c r="F12" s="389">
        <v>0</v>
      </c>
      <c r="G12" s="389">
        <v>0</v>
      </c>
      <c r="H12" s="390">
        <v>3.9661</v>
      </c>
      <c r="I12" s="391" t="s">
        <v>284</v>
      </c>
    </row>
    <row r="13" spans="2:9" x14ac:dyDescent="0.25">
      <c r="B13" s="725"/>
      <c r="C13" s="388" t="s">
        <v>262</v>
      </c>
      <c r="D13" s="389">
        <v>186746.29</v>
      </c>
      <c r="E13" s="389">
        <v>54949.83</v>
      </c>
      <c r="F13" s="389">
        <v>80194.61</v>
      </c>
      <c r="G13" s="389">
        <v>253516.54</v>
      </c>
      <c r="H13" s="390">
        <v>0</v>
      </c>
      <c r="I13" s="391">
        <v>-1</v>
      </c>
    </row>
    <row r="14" spans="2:9" x14ac:dyDescent="0.25">
      <c r="B14" s="725"/>
      <c r="C14" s="388" t="s">
        <v>538</v>
      </c>
      <c r="D14" s="389">
        <v>1232</v>
      </c>
      <c r="E14" s="389">
        <v>0</v>
      </c>
      <c r="F14" s="389">
        <v>2.0000000000000001E-4</v>
      </c>
      <c r="G14" s="389">
        <v>7.3989400000000005</v>
      </c>
      <c r="H14" s="390">
        <v>0</v>
      </c>
      <c r="I14" s="391">
        <v>-1</v>
      </c>
    </row>
    <row r="15" spans="2:9" ht="15" customHeight="1" x14ac:dyDescent="0.25">
      <c r="B15" s="725"/>
      <c r="C15" s="388" t="s">
        <v>265</v>
      </c>
      <c r="D15" s="389">
        <v>24.468779999999999</v>
      </c>
      <c r="E15" s="389">
        <v>3.6936499999999999</v>
      </c>
      <c r="F15" s="389">
        <v>174.48801999999998</v>
      </c>
      <c r="G15" s="389">
        <v>13.479480000000001</v>
      </c>
      <c r="H15" s="390">
        <v>9.5654000000000003</v>
      </c>
      <c r="I15" s="391">
        <v>-0.29037321914495218</v>
      </c>
    </row>
    <row r="16" spans="2:9" ht="15" customHeight="1" x14ac:dyDescent="0.25">
      <c r="B16" s="726"/>
      <c r="C16" s="392" t="s">
        <v>266</v>
      </c>
      <c r="D16" s="393">
        <v>333105.52631999995</v>
      </c>
      <c r="E16" s="393">
        <v>196965.2458200001</v>
      </c>
      <c r="F16" s="393">
        <v>242603.16333000007</v>
      </c>
      <c r="G16" s="393">
        <v>433408.58828999987</v>
      </c>
      <c r="H16" s="394">
        <v>167094.93262000027</v>
      </c>
      <c r="I16" s="395">
        <v>-0.61446326368550253</v>
      </c>
    </row>
    <row r="17" spans="2:9" ht="15" customHeight="1" x14ac:dyDescent="0.25">
      <c r="B17" s="724" t="s">
        <v>267</v>
      </c>
      <c r="C17" s="388" t="s">
        <v>275</v>
      </c>
      <c r="D17" s="389">
        <v>7252356.6007400006</v>
      </c>
      <c r="E17" s="389">
        <v>6239912.3001399981</v>
      </c>
      <c r="F17" s="389">
        <v>6164066.9668200007</v>
      </c>
      <c r="G17" s="389">
        <v>6432526.9763399987</v>
      </c>
      <c r="H17" s="390">
        <v>8873655.49756</v>
      </c>
      <c r="I17" s="391">
        <v>0.37949759561038987</v>
      </c>
    </row>
    <row r="18" spans="2:9" x14ac:dyDescent="0.25">
      <c r="B18" s="725"/>
      <c r="C18" s="388" t="s">
        <v>270</v>
      </c>
      <c r="D18" s="389">
        <v>2043189.129</v>
      </c>
      <c r="E18" s="389">
        <v>1607264.987</v>
      </c>
      <c r="F18" s="389">
        <v>1972157.69</v>
      </c>
      <c r="G18" s="389">
        <v>1466510.1029999999</v>
      </c>
      <c r="H18" s="390">
        <v>1265399.8999999999</v>
      </c>
      <c r="I18" s="391">
        <v>-0.13713523186004262</v>
      </c>
    </row>
    <row r="19" spans="2:9" x14ac:dyDescent="0.25">
      <c r="B19" s="725"/>
      <c r="C19" s="388" t="s">
        <v>269</v>
      </c>
      <c r="D19" s="389">
        <v>616500.6140799995</v>
      </c>
      <c r="E19" s="389">
        <v>2021595.3487700026</v>
      </c>
      <c r="F19" s="389">
        <v>2062187.0011200011</v>
      </c>
      <c r="G19" s="389">
        <v>1743770.8623099993</v>
      </c>
      <c r="H19" s="390">
        <v>1006147.1275300003</v>
      </c>
      <c r="I19" s="391">
        <v>-0.42300496626194217</v>
      </c>
    </row>
    <row r="20" spans="2:9" x14ac:dyDescent="0.25">
      <c r="B20" s="725"/>
      <c r="C20" s="388" t="s">
        <v>233</v>
      </c>
      <c r="D20" s="389">
        <v>943424.03635000077</v>
      </c>
      <c r="E20" s="389">
        <v>737760.50569000118</v>
      </c>
      <c r="F20" s="389">
        <v>751814.2649500001</v>
      </c>
      <c r="G20" s="389">
        <v>674491.49645999982</v>
      </c>
      <c r="H20" s="390">
        <v>751570.57056999963</v>
      </c>
      <c r="I20" s="391">
        <v>0.11427731041020017</v>
      </c>
    </row>
    <row r="21" spans="2:9" x14ac:dyDescent="0.25">
      <c r="B21" s="725"/>
      <c r="C21" s="388" t="s">
        <v>273</v>
      </c>
      <c r="D21" s="389">
        <v>42525.359380000002</v>
      </c>
      <c r="E21" s="389">
        <v>60246.140770000005</v>
      </c>
      <c r="F21" s="389">
        <v>51476.720799999996</v>
      </c>
      <c r="G21" s="389">
        <v>36937.314769999997</v>
      </c>
      <c r="H21" s="390">
        <v>43002.416139999994</v>
      </c>
      <c r="I21" s="391">
        <v>0.16419984527207676</v>
      </c>
    </row>
    <row r="22" spans="2:9" x14ac:dyDescent="0.25">
      <c r="B22" s="725"/>
      <c r="C22" s="388" t="s">
        <v>272</v>
      </c>
      <c r="D22" s="389">
        <v>80799.628750000003</v>
      </c>
      <c r="E22" s="389">
        <v>2754.56828</v>
      </c>
      <c r="F22" s="389">
        <v>594.49261999999999</v>
      </c>
      <c r="G22" s="389">
        <v>3412.0291699999998</v>
      </c>
      <c r="H22" s="390">
        <v>5123.6046399999996</v>
      </c>
      <c r="I22" s="391">
        <v>0.50162978823536841</v>
      </c>
    </row>
    <row r="23" spans="2:9" x14ac:dyDescent="0.25">
      <c r="B23" s="725"/>
      <c r="C23" s="388" t="s">
        <v>274</v>
      </c>
      <c r="D23" s="389">
        <v>1562.5801999999999</v>
      </c>
      <c r="E23" s="389">
        <v>397.03500000000003</v>
      </c>
      <c r="F23" s="389">
        <v>570.72</v>
      </c>
      <c r="G23" s="389">
        <v>587.49860000000001</v>
      </c>
      <c r="H23" s="390">
        <v>96.984200000000001</v>
      </c>
      <c r="I23" s="391">
        <v>-0.83492011725644966</v>
      </c>
    </row>
    <row r="24" spans="2:9" x14ac:dyDescent="0.25">
      <c r="B24" s="725"/>
      <c r="C24" s="388" t="s">
        <v>271</v>
      </c>
      <c r="D24" s="389">
        <v>133660.27299999999</v>
      </c>
      <c r="E24" s="389">
        <v>114735.15600000002</v>
      </c>
      <c r="F24" s="389">
        <v>192244.64499999999</v>
      </c>
      <c r="G24" s="389">
        <v>117107.933</v>
      </c>
      <c r="H24" s="390">
        <v>65.024270000000001</v>
      </c>
      <c r="I24" s="391">
        <v>-0.99944474922975546</v>
      </c>
    </row>
    <row r="25" spans="2:9" x14ac:dyDescent="0.25">
      <c r="B25" s="725"/>
      <c r="C25" s="388" t="s">
        <v>268</v>
      </c>
      <c r="D25" s="389">
        <v>0</v>
      </c>
      <c r="E25" s="389">
        <v>38.74</v>
      </c>
      <c r="F25" s="389">
        <v>0</v>
      </c>
      <c r="G25" s="389">
        <v>0</v>
      </c>
      <c r="H25" s="390">
        <v>0</v>
      </c>
      <c r="I25" s="391" t="s">
        <v>284</v>
      </c>
    </row>
    <row r="26" spans="2:9" ht="15" customHeight="1" x14ac:dyDescent="0.25">
      <c r="B26" s="725"/>
      <c r="C26" s="388" t="s">
        <v>276</v>
      </c>
      <c r="D26" s="389">
        <v>95.84268999999999</v>
      </c>
      <c r="E26" s="389">
        <v>981.76301000000012</v>
      </c>
      <c r="F26" s="389">
        <v>106.67990999999999</v>
      </c>
      <c r="G26" s="389">
        <v>175.87116000000003</v>
      </c>
      <c r="H26" s="390">
        <v>187.3306400000001</v>
      </c>
      <c r="I26" s="391">
        <v>6.5158380714609887E-2</v>
      </c>
    </row>
    <row r="27" spans="2:9" ht="15" customHeight="1" x14ac:dyDescent="0.25">
      <c r="B27" s="726"/>
      <c r="C27" s="392" t="s">
        <v>277</v>
      </c>
      <c r="D27" s="393">
        <v>11114114.06419</v>
      </c>
      <c r="E27" s="393">
        <v>10785686.544660002</v>
      </c>
      <c r="F27" s="393">
        <v>11195219.181220002</v>
      </c>
      <c r="G27" s="393">
        <v>10475520.08481</v>
      </c>
      <c r="H27" s="394">
        <v>11945248.45555</v>
      </c>
      <c r="I27" s="395">
        <v>0.14030123171365738</v>
      </c>
    </row>
    <row r="28" spans="2:9" ht="15" customHeight="1" x14ac:dyDescent="0.25">
      <c r="B28" s="724" t="s">
        <v>278</v>
      </c>
      <c r="C28" s="388" t="s">
        <v>281</v>
      </c>
      <c r="D28" s="389">
        <v>1345590.3119099999</v>
      </c>
      <c r="E28" s="389">
        <v>1302650.8529999999</v>
      </c>
      <c r="F28" s="389">
        <v>1414027.3526399999</v>
      </c>
      <c r="G28" s="389">
        <v>1089410.58283</v>
      </c>
      <c r="H28" s="390">
        <v>1502575.9210100002</v>
      </c>
      <c r="I28" s="391">
        <v>0.37925585145933338</v>
      </c>
    </row>
    <row r="29" spans="2:9" ht="15" customHeight="1" x14ac:dyDescent="0.25">
      <c r="B29" s="725"/>
      <c r="C29" s="388" t="s">
        <v>279</v>
      </c>
      <c r="D29" s="389">
        <v>175052.74476999999</v>
      </c>
      <c r="E29" s="389">
        <v>258124.45199</v>
      </c>
      <c r="F29" s="389">
        <v>267031.89277999999</v>
      </c>
      <c r="G29" s="389">
        <v>324082.84609000001</v>
      </c>
      <c r="H29" s="390">
        <v>366341.09232999996</v>
      </c>
      <c r="I29" s="391">
        <v>0.13039334463344154</v>
      </c>
    </row>
    <row r="30" spans="2:9" ht="15" customHeight="1" x14ac:dyDescent="0.25">
      <c r="B30" s="725"/>
      <c r="C30" s="388" t="s">
        <v>282</v>
      </c>
      <c r="D30" s="389">
        <v>216364.84790999998</v>
      </c>
      <c r="E30" s="389">
        <v>109092.76035000001</v>
      </c>
      <c r="F30" s="389">
        <v>187859.06183999998</v>
      </c>
      <c r="G30" s="389">
        <v>270984.72115999996</v>
      </c>
      <c r="H30" s="390">
        <v>270761.54430000001</v>
      </c>
      <c r="I30" s="391">
        <v>-8.2357728157000931E-4</v>
      </c>
    </row>
    <row r="31" spans="2:9" ht="15" customHeight="1" x14ac:dyDescent="0.25">
      <c r="B31" s="725"/>
      <c r="C31" s="388" t="s">
        <v>283</v>
      </c>
      <c r="D31" s="389">
        <v>0.32700000000000001</v>
      </c>
      <c r="E31" s="389">
        <v>6.8380000000000001</v>
      </c>
      <c r="F31" s="389">
        <v>99.565780000000004</v>
      </c>
      <c r="G31" s="389">
        <v>14.848319999999999</v>
      </c>
      <c r="H31" s="390">
        <v>11.9055</v>
      </c>
      <c r="I31" s="391">
        <v>-0.19819211870433828</v>
      </c>
    </row>
    <row r="32" spans="2:9" ht="15" customHeight="1" x14ac:dyDescent="0.25">
      <c r="B32" s="726"/>
      <c r="C32" s="392" t="s">
        <v>285</v>
      </c>
      <c r="D32" s="393">
        <v>1737008.23159</v>
      </c>
      <c r="E32" s="393">
        <v>1669874.90334</v>
      </c>
      <c r="F32" s="393">
        <v>1869017.8730400002</v>
      </c>
      <c r="G32" s="393">
        <v>1684492.9983999999</v>
      </c>
      <c r="H32" s="394">
        <v>2139690.4631400001</v>
      </c>
      <c r="I32" s="395">
        <v>0.27022817261476617</v>
      </c>
    </row>
    <row r="33" spans="2:9" ht="15" customHeight="1" x14ac:dyDescent="0.25">
      <c r="B33" s="724" t="s">
        <v>286</v>
      </c>
      <c r="C33" s="388" t="s">
        <v>235</v>
      </c>
      <c r="D33" s="389">
        <v>153488.57038999995</v>
      </c>
      <c r="E33" s="389">
        <v>89498.045190000004</v>
      </c>
      <c r="F33" s="389">
        <v>85998.539390000005</v>
      </c>
      <c r="G33" s="389">
        <v>109209.0091</v>
      </c>
      <c r="H33" s="390">
        <v>145006.24554</v>
      </c>
      <c r="I33" s="391">
        <v>0.32778647782822889</v>
      </c>
    </row>
    <row r="34" spans="2:9" ht="15" customHeight="1" x14ac:dyDescent="0.25">
      <c r="B34" s="725"/>
      <c r="C34" s="388" t="s">
        <v>287</v>
      </c>
      <c r="D34" s="389">
        <v>34543.216240000002</v>
      </c>
      <c r="E34" s="389">
        <v>51777.725730000006</v>
      </c>
      <c r="F34" s="389">
        <v>38667.384960000003</v>
      </c>
      <c r="G34" s="389">
        <v>55828.620069999997</v>
      </c>
      <c r="H34" s="390">
        <v>55661.007090000006</v>
      </c>
      <c r="I34" s="391">
        <v>-3.0022769645717817E-3</v>
      </c>
    </row>
    <row r="35" spans="2:9" ht="15" customHeight="1" x14ac:dyDescent="0.25">
      <c r="B35" s="726"/>
      <c r="C35" s="392" t="s">
        <v>291</v>
      </c>
      <c r="D35" s="393">
        <v>188031.78662999996</v>
      </c>
      <c r="E35" s="393">
        <v>141275.77092000001</v>
      </c>
      <c r="F35" s="393">
        <v>124665.92435000002</v>
      </c>
      <c r="G35" s="393">
        <v>165037.62917</v>
      </c>
      <c r="H35" s="394">
        <v>200667.25263</v>
      </c>
      <c r="I35" s="395">
        <v>0.21588787744459825</v>
      </c>
    </row>
    <row r="36" spans="2:9" ht="15" customHeight="1" x14ac:dyDescent="0.25">
      <c r="B36" s="724" t="s">
        <v>292</v>
      </c>
      <c r="C36" s="388" t="s">
        <v>293</v>
      </c>
      <c r="D36" s="389">
        <v>8146434.3082100144</v>
      </c>
      <c r="E36" s="389">
        <v>8759106.7570700515</v>
      </c>
      <c r="F36" s="389">
        <v>9240216.4348299615</v>
      </c>
      <c r="G36" s="389">
        <v>9959877.098359935</v>
      </c>
      <c r="H36" s="390">
        <v>13531910.769439939</v>
      </c>
      <c r="I36" s="391">
        <v>0.35864234425826402</v>
      </c>
    </row>
    <row r="37" spans="2:9" ht="15" customHeight="1" x14ac:dyDescent="0.25">
      <c r="B37" s="725"/>
      <c r="C37" s="388" t="s">
        <v>297</v>
      </c>
      <c r="D37" s="389">
        <v>10682824.977230003</v>
      </c>
      <c r="E37" s="389">
        <v>9394537.8817599975</v>
      </c>
      <c r="F37" s="389">
        <v>9297535.1189700011</v>
      </c>
      <c r="G37" s="389">
        <v>10168034.875259999</v>
      </c>
      <c r="H37" s="390">
        <v>9167430.47566</v>
      </c>
      <c r="I37" s="391">
        <v>-9.8406861490471953E-2</v>
      </c>
    </row>
    <row r="38" spans="2:9" ht="15" customHeight="1" x14ac:dyDescent="0.25">
      <c r="B38" s="725"/>
      <c r="C38" s="388" t="s">
        <v>244</v>
      </c>
      <c r="D38" s="389">
        <v>4602954.4680200014</v>
      </c>
      <c r="E38" s="389">
        <v>4757347.5182299661</v>
      </c>
      <c r="F38" s="389">
        <v>4460120.8452700078</v>
      </c>
      <c r="G38" s="389">
        <v>6724326.8101599934</v>
      </c>
      <c r="H38" s="390">
        <v>4408334.3414999675</v>
      </c>
      <c r="I38" s="391">
        <v>-0.34441997452603301</v>
      </c>
    </row>
    <row r="39" spans="2:9" ht="15" customHeight="1" x14ac:dyDescent="0.25">
      <c r="B39" s="725"/>
      <c r="C39" s="388" t="s">
        <v>295</v>
      </c>
      <c r="D39" s="389">
        <v>2865580.2941999999</v>
      </c>
      <c r="E39" s="389">
        <v>2968003.6740000001</v>
      </c>
      <c r="F39" s="389">
        <v>2927659.6740000001</v>
      </c>
      <c r="G39" s="389">
        <v>2957223.9070699997</v>
      </c>
      <c r="H39" s="390">
        <v>2961103.2930000001</v>
      </c>
      <c r="I39" s="391">
        <v>1.3118336831803301E-3</v>
      </c>
    </row>
    <row r="40" spans="2:9" x14ac:dyDescent="0.25">
      <c r="B40" s="725"/>
      <c r="C40" s="388" t="s">
        <v>296</v>
      </c>
      <c r="D40" s="389">
        <v>1315631.3086400004</v>
      </c>
      <c r="E40" s="389">
        <v>65255.285489999987</v>
      </c>
      <c r="F40" s="389">
        <v>27503.786309999981</v>
      </c>
      <c r="G40" s="389">
        <v>51831.035820000019</v>
      </c>
      <c r="H40" s="390">
        <v>40622.657620000056</v>
      </c>
      <c r="I40" s="391">
        <v>-0.21624839293053433</v>
      </c>
    </row>
    <row r="41" spans="2:9" x14ac:dyDescent="0.25">
      <c r="B41" s="726"/>
      <c r="C41" s="392" t="s">
        <v>298</v>
      </c>
      <c r="D41" s="393">
        <v>27613425.356300019</v>
      </c>
      <c r="E41" s="393">
        <v>25944251.116550013</v>
      </c>
      <c r="F41" s="393">
        <v>25953035.85937997</v>
      </c>
      <c r="G41" s="393">
        <v>29861293.726669926</v>
      </c>
      <c r="H41" s="394">
        <v>30109401.537219912</v>
      </c>
      <c r="I41" s="395">
        <v>8.308675867194415E-3</v>
      </c>
    </row>
    <row r="42" spans="2:9" ht="15" customHeight="1" x14ac:dyDescent="0.25">
      <c r="B42" s="724" t="s">
        <v>299</v>
      </c>
      <c r="C42" s="388" t="s">
        <v>300</v>
      </c>
      <c r="D42" s="389">
        <v>104424.62755000059</v>
      </c>
      <c r="E42" s="389">
        <v>104976.67145999703</v>
      </c>
      <c r="F42" s="389">
        <v>112347.16080999651</v>
      </c>
      <c r="G42" s="389">
        <v>120036.00442000433</v>
      </c>
      <c r="H42" s="390">
        <v>254581.18845999832</v>
      </c>
      <c r="I42" s="391">
        <v>1.120873563645306</v>
      </c>
    </row>
    <row r="43" spans="2:9" ht="15" customHeight="1" x14ac:dyDescent="0.25">
      <c r="B43" s="726"/>
      <c r="C43" s="392" t="s">
        <v>301</v>
      </c>
      <c r="D43" s="393">
        <v>104424.62755000059</v>
      </c>
      <c r="E43" s="393">
        <v>104976.67145999703</v>
      </c>
      <c r="F43" s="393">
        <v>112347.16080999651</v>
      </c>
      <c r="G43" s="393">
        <v>120036.00442000433</v>
      </c>
      <c r="H43" s="394">
        <v>254581.18845999832</v>
      </c>
      <c r="I43" s="395">
        <v>1.120873563645306</v>
      </c>
    </row>
    <row r="44" spans="2:9" ht="15" customHeight="1" x14ac:dyDescent="0.25">
      <c r="B44" s="724" t="s">
        <v>302</v>
      </c>
      <c r="C44" s="388" t="s">
        <v>306</v>
      </c>
      <c r="D44" s="389">
        <v>2297521.0680200006</v>
      </c>
      <c r="E44" s="389">
        <v>1078542.4558400002</v>
      </c>
      <c r="F44" s="389">
        <v>668267.3298399999</v>
      </c>
      <c r="G44" s="389">
        <v>4138107.21527</v>
      </c>
      <c r="H44" s="390">
        <v>5961207.9838999994</v>
      </c>
      <c r="I44" s="391">
        <v>0.44056392785150367</v>
      </c>
    </row>
    <row r="45" spans="2:9" ht="15" customHeight="1" x14ac:dyDescent="0.25">
      <c r="B45" s="725"/>
      <c r="C45" s="388" t="s">
        <v>303</v>
      </c>
      <c r="D45" s="389">
        <v>2037437.0499999993</v>
      </c>
      <c r="E45" s="389">
        <v>2371104.086579998</v>
      </c>
      <c r="F45" s="389">
        <v>2983031.6536299987</v>
      </c>
      <c r="G45" s="389">
        <v>2919729.2533999998</v>
      </c>
      <c r="H45" s="390">
        <v>3282122.7112200023</v>
      </c>
      <c r="I45" s="391">
        <v>0.12411885704744652</v>
      </c>
    </row>
    <row r="46" spans="2:9" ht="15" customHeight="1" x14ac:dyDescent="0.25">
      <c r="B46" s="725"/>
      <c r="C46" s="388" t="s">
        <v>305</v>
      </c>
      <c r="D46" s="389">
        <v>4089452.4633299983</v>
      </c>
      <c r="E46" s="389">
        <v>6429115.963130001</v>
      </c>
      <c r="F46" s="389">
        <v>8002297.5678699911</v>
      </c>
      <c r="G46" s="389">
        <v>4579762.6038400019</v>
      </c>
      <c r="H46" s="390">
        <v>3070519.8656900018</v>
      </c>
      <c r="I46" s="391">
        <v>-0.32954606356332583</v>
      </c>
    </row>
    <row r="47" spans="2:9" ht="15" customHeight="1" x14ac:dyDescent="0.25">
      <c r="B47" s="725"/>
      <c r="C47" s="388" t="s">
        <v>304</v>
      </c>
      <c r="D47" s="389">
        <v>678278.9537000003</v>
      </c>
      <c r="E47" s="389">
        <v>846394.53911999962</v>
      </c>
      <c r="F47" s="389">
        <v>701205.36739999964</v>
      </c>
      <c r="G47" s="389">
        <v>656265.9068499998</v>
      </c>
      <c r="H47" s="390">
        <v>763355.95733999985</v>
      </c>
      <c r="I47" s="391">
        <v>0.16318088349891569</v>
      </c>
    </row>
    <row r="48" spans="2:9" ht="15" customHeight="1" x14ac:dyDescent="0.25">
      <c r="B48" s="725"/>
      <c r="C48" s="388" t="s">
        <v>307</v>
      </c>
      <c r="D48" s="389">
        <v>391808.68848000001</v>
      </c>
      <c r="E48" s="389">
        <v>536689.85100000002</v>
      </c>
      <c r="F48" s="389">
        <v>245647.78899999999</v>
      </c>
      <c r="G48" s="389">
        <v>290921.315</v>
      </c>
      <c r="H48" s="390">
        <v>256842.497</v>
      </c>
      <c r="I48" s="391">
        <v>-0.11714101457296111</v>
      </c>
    </row>
    <row r="49" spans="2:9" ht="15" customHeight="1" x14ac:dyDescent="0.25">
      <c r="B49" s="725"/>
      <c r="C49" s="388" t="s">
        <v>539</v>
      </c>
      <c r="D49" s="389">
        <v>0</v>
      </c>
      <c r="E49" s="389">
        <v>0</v>
      </c>
      <c r="F49" s="389">
        <v>8.5860000000000003</v>
      </c>
      <c r="G49" s="389">
        <v>0</v>
      </c>
      <c r="H49" s="390">
        <v>0</v>
      </c>
      <c r="I49" s="391" t="s">
        <v>284</v>
      </c>
    </row>
    <row r="50" spans="2:9" x14ac:dyDescent="0.25">
      <c r="B50" s="725"/>
      <c r="C50" s="388" t="s">
        <v>540</v>
      </c>
      <c r="D50" s="389">
        <v>11.288799999999998</v>
      </c>
      <c r="E50" s="389">
        <v>0</v>
      </c>
      <c r="F50" s="389">
        <v>0</v>
      </c>
      <c r="G50" s="389">
        <v>0</v>
      </c>
      <c r="H50" s="390">
        <v>0</v>
      </c>
      <c r="I50" s="391" t="s">
        <v>284</v>
      </c>
    </row>
    <row r="51" spans="2:9" x14ac:dyDescent="0.25">
      <c r="B51" s="725"/>
      <c r="C51" s="388" t="s">
        <v>308</v>
      </c>
      <c r="D51" s="389">
        <v>0</v>
      </c>
      <c r="E51" s="389">
        <v>0</v>
      </c>
      <c r="F51" s="389">
        <v>0</v>
      </c>
      <c r="G51" s="389">
        <v>4.3138199999999998</v>
      </c>
      <c r="H51" s="390">
        <v>29.231510000000004</v>
      </c>
      <c r="I51" s="391">
        <v>5.7762470385876101</v>
      </c>
    </row>
    <row r="52" spans="2:9" ht="15" customHeight="1" x14ac:dyDescent="0.25">
      <c r="B52" s="726"/>
      <c r="C52" s="392" t="s">
        <v>309</v>
      </c>
      <c r="D52" s="393">
        <v>9494509.5123299975</v>
      </c>
      <c r="E52" s="393">
        <v>11261846.895669999</v>
      </c>
      <c r="F52" s="393">
        <v>12600458.293739989</v>
      </c>
      <c r="G52" s="393">
        <v>12584790.60818</v>
      </c>
      <c r="H52" s="394">
        <v>13334078.246660003</v>
      </c>
      <c r="I52" s="395">
        <v>5.9539142271701762E-2</v>
      </c>
    </row>
    <row r="53" spans="2:9" ht="15" customHeight="1" x14ac:dyDescent="0.25">
      <c r="B53" s="727" t="s">
        <v>246</v>
      </c>
      <c r="C53" s="388" t="s">
        <v>310</v>
      </c>
      <c r="D53" s="389">
        <v>294584.29916999995</v>
      </c>
      <c r="E53" s="389">
        <v>332693.72347999999</v>
      </c>
      <c r="F53" s="389">
        <v>311219.28943999985</v>
      </c>
      <c r="G53" s="389">
        <v>367139.84966999997</v>
      </c>
      <c r="H53" s="390">
        <v>343548.88428999996</v>
      </c>
      <c r="I53" s="391">
        <v>-6.4256074085132675E-2</v>
      </c>
    </row>
    <row r="54" spans="2:9" x14ac:dyDescent="0.25">
      <c r="B54" s="728"/>
      <c r="C54" s="388" t="s">
        <v>311</v>
      </c>
      <c r="D54" s="389">
        <v>0.51</v>
      </c>
      <c r="E54" s="389">
        <v>0.122</v>
      </c>
      <c r="F54" s="389">
        <v>0.10184</v>
      </c>
      <c r="G54" s="389">
        <v>20.9832</v>
      </c>
      <c r="H54" s="390">
        <v>4.5999999999999999E-2</v>
      </c>
      <c r="I54" s="391">
        <v>-0.99780777002554422</v>
      </c>
    </row>
    <row r="55" spans="2:9" ht="15" customHeight="1" x14ac:dyDescent="0.25">
      <c r="B55" s="729"/>
      <c r="C55" s="396" t="s">
        <v>312</v>
      </c>
      <c r="D55" s="393">
        <v>294584.80916999996</v>
      </c>
      <c r="E55" s="393">
        <v>332693.84547999996</v>
      </c>
      <c r="F55" s="393">
        <v>311219.39127999987</v>
      </c>
      <c r="G55" s="393">
        <v>367160.83286999998</v>
      </c>
      <c r="H55" s="394">
        <v>343548.93028999993</v>
      </c>
      <c r="I55" s="395">
        <v>-6.4309426458786456E-2</v>
      </c>
    </row>
    <row r="56" spans="2:9" ht="15" customHeight="1" x14ac:dyDescent="0.25">
      <c r="B56" s="724" t="s">
        <v>247</v>
      </c>
      <c r="C56" s="388" t="s">
        <v>313</v>
      </c>
      <c r="D56" s="389">
        <v>3992.2719999999999</v>
      </c>
      <c r="E56" s="389">
        <v>1812</v>
      </c>
      <c r="F56" s="389">
        <v>0</v>
      </c>
      <c r="G56" s="389">
        <v>63.59</v>
      </c>
      <c r="H56" s="390">
        <v>723</v>
      </c>
      <c r="I56" s="391">
        <v>10.369712218902343</v>
      </c>
    </row>
    <row r="57" spans="2:9" ht="15" customHeight="1" x14ac:dyDescent="0.25">
      <c r="B57" s="725"/>
      <c r="C57" s="388" t="s">
        <v>541</v>
      </c>
      <c r="D57" s="389">
        <v>0</v>
      </c>
      <c r="E57" s="389">
        <v>16.471510000000002</v>
      </c>
      <c r="F57" s="389">
        <v>1.3824000000000001</v>
      </c>
      <c r="G57" s="389">
        <v>0.02</v>
      </c>
      <c r="H57" s="390">
        <v>5.8070000000000004</v>
      </c>
      <c r="I57" s="391">
        <v>289.35000000000002</v>
      </c>
    </row>
    <row r="58" spans="2:9" ht="15" customHeight="1" x14ac:dyDescent="0.25">
      <c r="B58" s="726"/>
      <c r="C58" s="392" t="s">
        <v>314</v>
      </c>
      <c r="D58" s="393">
        <v>3992.2719999999999</v>
      </c>
      <c r="E58" s="393">
        <v>1828.4715100000001</v>
      </c>
      <c r="F58" s="393">
        <v>1.3824000000000001</v>
      </c>
      <c r="G58" s="393">
        <v>63.610000000000007</v>
      </c>
      <c r="H58" s="394">
        <v>728.80700000000002</v>
      </c>
      <c r="I58" s="395">
        <v>289.35000000000002</v>
      </c>
    </row>
    <row r="59" spans="2:9" ht="15" customHeight="1" x14ac:dyDescent="0.25">
      <c r="B59" s="727" t="s">
        <v>237</v>
      </c>
      <c r="C59" s="388" t="s">
        <v>318</v>
      </c>
      <c r="D59" s="389">
        <v>533956.67767999996</v>
      </c>
      <c r="E59" s="389">
        <v>485481.78230000002</v>
      </c>
      <c r="F59" s="389">
        <v>477080.75319999992</v>
      </c>
      <c r="G59" s="389">
        <v>588016.67511000007</v>
      </c>
      <c r="H59" s="390">
        <v>689281.4511399999</v>
      </c>
      <c r="I59" s="391">
        <v>0.17221412302815442</v>
      </c>
    </row>
    <row r="60" spans="2:9" ht="15" customHeight="1" x14ac:dyDescent="0.25">
      <c r="B60" s="728"/>
      <c r="C60" s="388" t="s">
        <v>316</v>
      </c>
      <c r="D60" s="389">
        <v>154143.51500000001</v>
      </c>
      <c r="E60" s="389">
        <v>342638.69500000001</v>
      </c>
      <c r="F60" s="389">
        <v>305565.72200000001</v>
      </c>
      <c r="G60" s="389">
        <v>276506.34399999998</v>
      </c>
      <c r="H60" s="390">
        <v>295255.13900000002</v>
      </c>
      <c r="I60" s="391">
        <v>6.7806021116101567E-2</v>
      </c>
    </row>
    <row r="61" spans="2:9" ht="15" customHeight="1" x14ac:dyDescent="0.25">
      <c r="B61" s="728"/>
      <c r="C61" s="388" t="s">
        <v>317</v>
      </c>
      <c r="D61" s="389">
        <v>36797.165810000006</v>
      </c>
      <c r="E61" s="389">
        <v>28240.054570000008</v>
      </c>
      <c r="F61" s="389">
        <v>27521.293050000004</v>
      </c>
      <c r="G61" s="389">
        <v>26056.030379999993</v>
      </c>
      <c r="H61" s="390">
        <v>40235.19676999998</v>
      </c>
      <c r="I61" s="391">
        <v>0.54417983795734237</v>
      </c>
    </row>
    <row r="62" spans="2:9" ht="15" customHeight="1" x14ac:dyDescent="0.25">
      <c r="B62" s="728"/>
      <c r="C62" s="388" t="s">
        <v>542</v>
      </c>
      <c r="D62" s="389">
        <v>1290.4000000000001</v>
      </c>
      <c r="E62" s="389">
        <v>236.9</v>
      </c>
      <c r="F62" s="389">
        <v>80.648630000000011</v>
      </c>
      <c r="G62" s="389">
        <v>0</v>
      </c>
      <c r="H62" s="390">
        <v>8.3650000000000002</v>
      </c>
      <c r="I62" s="391" t="s">
        <v>284</v>
      </c>
    </row>
    <row r="63" spans="2:9" x14ac:dyDescent="0.25">
      <c r="B63" s="728"/>
      <c r="C63" s="388" t="s">
        <v>543</v>
      </c>
      <c r="D63" s="389">
        <v>0</v>
      </c>
      <c r="E63" s="389">
        <v>4.4344999999999999</v>
      </c>
      <c r="F63" s="389">
        <v>0</v>
      </c>
      <c r="G63" s="389">
        <v>0</v>
      </c>
      <c r="H63" s="390">
        <v>0</v>
      </c>
      <c r="I63" s="391" t="s">
        <v>284</v>
      </c>
    </row>
    <row r="64" spans="2:9" x14ac:dyDescent="0.25">
      <c r="B64" s="728"/>
      <c r="C64" s="388" t="s">
        <v>320</v>
      </c>
      <c r="D64" s="389">
        <v>0.32400000000000001</v>
      </c>
      <c r="E64" s="389">
        <v>2.0413399999999999</v>
      </c>
      <c r="F64" s="389">
        <v>1.0592999999999999</v>
      </c>
      <c r="G64" s="389">
        <v>1.1427</v>
      </c>
      <c r="H64" s="390">
        <v>0.73829</v>
      </c>
      <c r="I64" s="391">
        <v>-0.35390741226918709</v>
      </c>
    </row>
    <row r="65" spans="2:9" ht="15" customHeight="1" x14ac:dyDescent="0.25">
      <c r="B65" s="729"/>
      <c r="C65" s="392" t="s">
        <v>321</v>
      </c>
      <c r="D65" s="393">
        <v>726188.08249000006</v>
      </c>
      <c r="E65" s="393">
        <v>856603.90771000006</v>
      </c>
      <c r="F65" s="393">
        <v>810249.47617999988</v>
      </c>
      <c r="G65" s="393">
        <v>890580.19218999997</v>
      </c>
      <c r="H65" s="394">
        <v>1024780.8902</v>
      </c>
      <c r="I65" s="395">
        <v>0.15068906673074656</v>
      </c>
    </row>
    <row r="66" spans="2:9" ht="15" customHeight="1" x14ac:dyDescent="0.25">
      <c r="B66" s="724" t="s">
        <v>248</v>
      </c>
      <c r="C66" s="388" t="s">
        <v>323</v>
      </c>
      <c r="D66" s="389">
        <v>9828.8320000000003</v>
      </c>
      <c r="E66" s="389">
        <v>8113.3879999999999</v>
      </c>
      <c r="F66" s="389">
        <v>4845.93</v>
      </c>
      <c r="G66" s="389">
        <v>4271.08</v>
      </c>
      <c r="H66" s="390">
        <v>3683.5790000000002</v>
      </c>
      <c r="I66" s="391">
        <v>-0.13755326521629185</v>
      </c>
    </row>
    <row r="67" spans="2:9" ht="15" customHeight="1" x14ac:dyDescent="0.25">
      <c r="B67" s="725"/>
      <c r="C67" s="388" t="s">
        <v>322</v>
      </c>
      <c r="D67" s="389">
        <v>207.285</v>
      </c>
      <c r="E67" s="389">
        <v>686.71339999999987</v>
      </c>
      <c r="F67" s="389">
        <v>873.62824000000001</v>
      </c>
      <c r="G67" s="389">
        <v>107.98408999999999</v>
      </c>
      <c r="H67" s="390">
        <v>26.466999999999999</v>
      </c>
      <c r="I67" s="391">
        <v>-0.75489907818827762</v>
      </c>
    </row>
    <row r="68" spans="2:9" ht="15" customHeight="1" x14ac:dyDescent="0.25">
      <c r="B68" s="725"/>
      <c r="C68" s="388" t="s">
        <v>328</v>
      </c>
      <c r="D68" s="389">
        <v>0</v>
      </c>
      <c r="E68" s="389">
        <v>0</v>
      </c>
      <c r="F68" s="389">
        <v>3.7232999999999996</v>
      </c>
      <c r="G68" s="389">
        <v>0</v>
      </c>
      <c r="H68" s="390">
        <v>8.673</v>
      </c>
      <c r="I68" s="391" t="s">
        <v>284</v>
      </c>
    </row>
    <row r="69" spans="2:9" ht="15" customHeight="1" x14ac:dyDescent="0.25">
      <c r="B69" s="725"/>
      <c r="C69" s="388" t="s">
        <v>326</v>
      </c>
      <c r="D69" s="389">
        <v>0</v>
      </c>
      <c r="E69" s="389">
        <v>0</v>
      </c>
      <c r="F69" s="389">
        <v>2.2602399999999996</v>
      </c>
      <c r="G69" s="389">
        <v>23.038</v>
      </c>
      <c r="H69" s="390">
        <v>0.36560000000000004</v>
      </c>
      <c r="I69" s="391">
        <v>-0.98413056688948697</v>
      </c>
    </row>
    <row r="70" spans="2:9" ht="15" customHeight="1" x14ac:dyDescent="0.25">
      <c r="B70" s="725"/>
      <c r="C70" s="388" t="s">
        <v>544</v>
      </c>
      <c r="D70" s="389">
        <v>0</v>
      </c>
      <c r="E70" s="389">
        <v>0</v>
      </c>
      <c r="F70" s="389">
        <v>7</v>
      </c>
      <c r="G70" s="389">
        <v>0.56567000000000001</v>
      </c>
      <c r="H70" s="390">
        <v>0</v>
      </c>
      <c r="I70" s="391">
        <v>-1</v>
      </c>
    </row>
    <row r="71" spans="2:9" ht="15" customHeight="1" x14ac:dyDescent="0.25">
      <c r="B71" s="725"/>
      <c r="C71" s="388" t="s">
        <v>545</v>
      </c>
      <c r="D71" s="389">
        <v>95.46</v>
      </c>
      <c r="E71" s="389">
        <v>121.56</v>
      </c>
      <c r="F71" s="389">
        <v>33.44</v>
      </c>
      <c r="G71" s="389">
        <v>30.24</v>
      </c>
      <c r="H71" s="390">
        <v>0</v>
      </c>
      <c r="I71" s="391">
        <v>-1</v>
      </c>
    </row>
    <row r="72" spans="2:9" x14ac:dyDescent="0.25">
      <c r="B72" s="725"/>
      <c r="C72" s="388" t="s">
        <v>327</v>
      </c>
      <c r="D72" s="389">
        <v>0</v>
      </c>
      <c r="E72" s="389">
        <v>0</v>
      </c>
      <c r="F72" s="389">
        <v>4.2000000000000006E-3</v>
      </c>
      <c r="G72" s="389">
        <v>4.5999999999999996</v>
      </c>
      <c r="H72" s="390">
        <v>0</v>
      </c>
      <c r="I72" s="391">
        <v>-1</v>
      </c>
    </row>
    <row r="73" spans="2:9" ht="15" customHeight="1" x14ac:dyDescent="0.25">
      <c r="B73" s="725"/>
      <c r="C73" s="388" t="s">
        <v>546</v>
      </c>
      <c r="D73" s="389">
        <v>0</v>
      </c>
      <c r="E73" s="389">
        <v>0</v>
      </c>
      <c r="F73" s="389">
        <v>0.122</v>
      </c>
      <c r="G73" s="389">
        <v>0</v>
      </c>
      <c r="H73" s="390">
        <v>0</v>
      </c>
      <c r="I73" s="391" t="s">
        <v>284</v>
      </c>
    </row>
    <row r="74" spans="2:9" ht="22.5" x14ac:dyDescent="0.25">
      <c r="B74" s="726"/>
      <c r="C74" s="392" t="s">
        <v>329</v>
      </c>
      <c r="D74" s="393">
        <v>10131.576999999999</v>
      </c>
      <c r="E74" s="393">
        <v>8921.661399999999</v>
      </c>
      <c r="F74" s="393">
        <v>5766.1079799999998</v>
      </c>
      <c r="G74" s="393">
        <v>4437.5077599999995</v>
      </c>
      <c r="H74" s="394">
        <v>3719.0846000000001</v>
      </c>
      <c r="I74" s="395">
        <v>-0.16189789378531694</v>
      </c>
    </row>
    <row r="75" spans="2:9" ht="15" customHeight="1" x14ac:dyDescent="0.25">
      <c r="B75" s="724" t="s">
        <v>249</v>
      </c>
      <c r="C75" s="388" t="s">
        <v>331</v>
      </c>
      <c r="D75" s="389">
        <v>20336.443739999999</v>
      </c>
      <c r="E75" s="389">
        <v>18582.945779999998</v>
      </c>
      <c r="F75" s="389">
        <v>27986.528119999995</v>
      </c>
      <c r="G75" s="389">
        <v>15157.046510000004</v>
      </c>
      <c r="H75" s="390">
        <v>309398.54578000004</v>
      </c>
      <c r="I75" s="391">
        <v>19.412851908574105</v>
      </c>
    </row>
    <row r="76" spans="2:9" ht="15" customHeight="1" x14ac:dyDescent="0.25">
      <c r="B76" s="725"/>
      <c r="C76" s="388" t="s">
        <v>330</v>
      </c>
      <c r="D76" s="389">
        <v>26.52</v>
      </c>
      <c r="E76" s="389">
        <v>8.712299999999999</v>
      </c>
      <c r="F76" s="389">
        <v>18.175000000000001</v>
      </c>
      <c r="G76" s="389">
        <v>75335.944000000003</v>
      </c>
      <c r="H76" s="390">
        <v>159115.77252</v>
      </c>
      <c r="I76" s="391">
        <v>1.1120830784306626</v>
      </c>
    </row>
    <row r="77" spans="2:9" ht="15" customHeight="1" x14ac:dyDescent="0.25">
      <c r="B77" s="725"/>
      <c r="C77" s="388" t="s">
        <v>547</v>
      </c>
      <c r="D77" s="389">
        <v>0</v>
      </c>
      <c r="E77" s="389">
        <v>0</v>
      </c>
      <c r="F77" s="389">
        <v>116</v>
      </c>
      <c r="G77" s="389">
        <v>0</v>
      </c>
      <c r="H77" s="390">
        <v>33561.330540000003</v>
      </c>
      <c r="I77" s="391" t="s">
        <v>284</v>
      </c>
    </row>
    <row r="78" spans="2:9" ht="15" customHeight="1" x14ac:dyDescent="0.25">
      <c r="B78" s="725"/>
      <c r="C78" s="388" t="s">
        <v>332</v>
      </c>
      <c r="D78" s="389">
        <v>2156.56</v>
      </c>
      <c r="E78" s="389">
        <v>1095.46</v>
      </c>
      <c r="F78" s="389">
        <v>426.38</v>
      </c>
      <c r="G78" s="389">
        <v>765.24300000000005</v>
      </c>
      <c r="H78" s="390">
        <v>900.71900000000005</v>
      </c>
      <c r="I78" s="391">
        <v>0.17703657531006489</v>
      </c>
    </row>
    <row r="79" spans="2:9" ht="15" customHeight="1" x14ac:dyDescent="0.25">
      <c r="B79" s="725"/>
      <c r="C79" s="388" t="s">
        <v>334</v>
      </c>
      <c r="D79" s="389">
        <v>0</v>
      </c>
      <c r="E79" s="389">
        <v>0</v>
      </c>
      <c r="F79" s="389">
        <v>0</v>
      </c>
      <c r="G79" s="389">
        <v>77.62</v>
      </c>
      <c r="H79" s="390">
        <v>190.68700000000001</v>
      </c>
      <c r="I79" s="391">
        <v>1.4566735377480029</v>
      </c>
    </row>
    <row r="80" spans="2:9" ht="15" customHeight="1" x14ac:dyDescent="0.25">
      <c r="B80" s="725"/>
      <c r="C80" s="388" t="s">
        <v>333</v>
      </c>
      <c r="D80" s="389">
        <v>25</v>
      </c>
      <c r="E80" s="389">
        <v>19</v>
      </c>
      <c r="F80" s="389">
        <v>69</v>
      </c>
      <c r="G80" s="389">
        <v>0</v>
      </c>
      <c r="H80" s="390">
        <v>14.5</v>
      </c>
      <c r="I80" s="391" t="s">
        <v>284</v>
      </c>
    </row>
    <row r="81" spans="2:10" ht="15" customHeight="1" x14ac:dyDescent="0.25">
      <c r="B81" s="725"/>
      <c r="C81" s="388" t="s">
        <v>548</v>
      </c>
      <c r="D81" s="389">
        <v>0</v>
      </c>
      <c r="E81" s="389">
        <v>0</v>
      </c>
      <c r="F81" s="389">
        <v>0</v>
      </c>
      <c r="G81" s="389">
        <v>0</v>
      </c>
      <c r="H81" s="390">
        <v>5.8650000000000002</v>
      </c>
      <c r="I81" s="391" t="s">
        <v>284</v>
      </c>
    </row>
    <row r="82" spans="2:10" x14ac:dyDescent="0.25">
      <c r="B82" s="725"/>
      <c r="C82" s="388" t="s">
        <v>335</v>
      </c>
      <c r="D82" s="389">
        <v>115.04553999999999</v>
      </c>
      <c r="E82" s="389">
        <v>1012.2</v>
      </c>
      <c r="F82" s="389">
        <v>371.18</v>
      </c>
      <c r="G82" s="389">
        <v>464.15111999999999</v>
      </c>
      <c r="H82" s="390">
        <v>1.2</v>
      </c>
      <c r="I82" s="391">
        <v>-0.99741463513004125</v>
      </c>
    </row>
    <row r="83" spans="2:10" ht="15" customHeight="1" x14ac:dyDescent="0.25">
      <c r="B83" s="725"/>
      <c r="C83" s="388" t="s">
        <v>336</v>
      </c>
      <c r="D83" s="389">
        <v>6.851</v>
      </c>
      <c r="E83" s="389">
        <v>0.15869999999999998</v>
      </c>
      <c r="F83" s="389">
        <v>1.9156399999999998</v>
      </c>
      <c r="G83" s="389">
        <v>0.54430000000000001</v>
      </c>
      <c r="H83" s="390">
        <v>0.191</v>
      </c>
      <c r="I83" s="391">
        <v>-0.64909057505052359</v>
      </c>
    </row>
    <row r="84" spans="2:10" ht="23.25" customHeight="1" x14ac:dyDescent="0.25">
      <c r="B84" s="726"/>
      <c r="C84" s="392" t="s">
        <v>337</v>
      </c>
      <c r="D84" s="393">
        <v>22666.420279999998</v>
      </c>
      <c r="E84" s="393">
        <v>20718.476779999997</v>
      </c>
      <c r="F84" s="393">
        <v>28989.178759999995</v>
      </c>
      <c r="G84" s="393">
        <v>91800.54892999999</v>
      </c>
      <c r="H84" s="394">
        <v>503188.81083999999</v>
      </c>
      <c r="I84" s="395">
        <v>4.4813268189027164</v>
      </c>
      <c r="J84" s="397"/>
    </row>
    <row r="85" spans="2:10" ht="15" customHeight="1" x14ac:dyDescent="0.25">
      <c r="B85" s="731" t="s">
        <v>250</v>
      </c>
      <c r="C85" s="388" t="s">
        <v>48</v>
      </c>
      <c r="D85" s="389">
        <v>76.084760000000003</v>
      </c>
      <c r="E85" s="389">
        <v>102.72780000000002</v>
      </c>
      <c r="F85" s="389">
        <v>65.971229999999991</v>
      </c>
      <c r="G85" s="389">
        <v>345.96989000000008</v>
      </c>
      <c r="H85" s="390">
        <v>35.131750000000004</v>
      </c>
      <c r="I85" s="391">
        <v>-0.8984543134664118</v>
      </c>
    </row>
    <row r="86" spans="2:10" ht="15" customHeight="1" x14ac:dyDescent="0.25">
      <c r="B86" s="731"/>
      <c r="C86" s="388" t="s">
        <v>338</v>
      </c>
      <c r="D86" s="389">
        <v>2680670.5900900043</v>
      </c>
      <c r="E86" s="389">
        <v>3646503.1084299991</v>
      </c>
      <c r="F86" s="389">
        <v>3241242.3984700032</v>
      </c>
      <c r="G86" s="389">
        <v>3729342.58464</v>
      </c>
      <c r="H86" s="390">
        <v>5641451.640859996</v>
      </c>
      <c r="I86" s="391">
        <v>0.51272014110352249</v>
      </c>
    </row>
    <row r="87" spans="2:10" ht="15" customHeight="1" x14ac:dyDescent="0.25">
      <c r="B87" s="732" t="s">
        <v>63</v>
      </c>
      <c r="C87" s="732"/>
      <c r="D87" s="398">
        <v>54587173.587830022</v>
      </c>
      <c r="E87" s="398">
        <v>55280507.301940002</v>
      </c>
      <c r="F87" s="398">
        <v>56814250.66613996</v>
      </c>
      <c r="G87" s="398">
        <v>60743396.451809928</v>
      </c>
      <c r="H87" s="398">
        <v>66038279.860979907</v>
      </c>
      <c r="I87" s="399">
        <v>8.7168049836834793E-2</v>
      </c>
    </row>
    <row r="88" spans="2:10" ht="15" customHeight="1" x14ac:dyDescent="0.25">
      <c r="B88" s="733" t="s">
        <v>534</v>
      </c>
      <c r="C88" s="733"/>
      <c r="D88" s="733"/>
      <c r="E88" s="733"/>
      <c r="F88" s="733"/>
      <c r="G88" s="733"/>
      <c r="H88" s="733"/>
      <c r="I88" s="733"/>
    </row>
    <row r="89" spans="2:10" ht="15" customHeight="1" x14ac:dyDescent="0.25">
      <c r="B89" s="730" t="s">
        <v>549</v>
      </c>
      <c r="C89" s="730"/>
      <c r="D89" s="730"/>
      <c r="E89" s="730"/>
      <c r="F89" s="730"/>
      <c r="G89" s="730"/>
      <c r="H89" s="730"/>
      <c r="I89" s="730"/>
    </row>
    <row r="91" spans="2:10" ht="24" x14ac:dyDescent="0.25">
      <c r="C91" s="386" t="s">
        <v>536</v>
      </c>
      <c r="D91" s="386">
        <v>2014</v>
      </c>
      <c r="E91" s="386">
        <v>2015</v>
      </c>
      <c r="F91" s="386">
        <v>2016</v>
      </c>
      <c r="G91" s="386">
        <v>2017</v>
      </c>
      <c r="H91" s="387">
        <v>2018</v>
      </c>
      <c r="I91" s="387" t="s">
        <v>3</v>
      </c>
    </row>
    <row r="92" spans="2:10" x14ac:dyDescent="0.25">
      <c r="B92" s="727" t="s">
        <v>246</v>
      </c>
      <c r="C92" s="388" t="s">
        <v>310</v>
      </c>
      <c r="D92" s="389">
        <v>294584.29916999995</v>
      </c>
      <c r="E92" s="389">
        <v>332693.72347999999</v>
      </c>
      <c r="F92" s="389">
        <v>311219.28943999985</v>
      </c>
      <c r="G92" s="389">
        <v>367139.84966999997</v>
      </c>
      <c r="H92" s="390">
        <v>343548.88428999996</v>
      </c>
      <c r="I92" s="391">
        <v>-6.4256074085132675E-2</v>
      </c>
    </row>
    <row r="93" spans="2:10" x14ac:dyDescent="0.25">
      <c r="B93" s="728"/>
      <c r="C93" s="388" t="s">
        <v>311</v>
      </c>
      <c r="D93" s="389">
        <v>0.51</v>
      </c>
      <c r="E93" s="389">
        <v>0.122</v>
      </c>
      <c r="F93" s="389">
        <v>0.10184</v>
      </c>
      <c r="G93" s="389">
        <v>20.9832</v>
      </c>
      <c r="H93" s="390">
        <v>4.5999999999999999E-2</v>
      </c>
      <c r="I93" s="391">
        <v>-0.99780777002554422</v>
      </c>
    </row>
    <row r="94" spans="2:10" x14ac:dyDescent="0.25">
      <c r="B94" s="729"/>
      <c r="C94" s="396" t="s">
        <v>312</v>
      </c>
      <c r="D94" s="393">
        <v>294584.80916999996</v>
      </c>
      <c r="E94" s="393">
        <v>332693.84547999996</v>
      </c>
      <c r="F94" s="393">
        <v>311219.39127999987</v>
      </c>
      <c r="G94" s="393">
        <v>367160.83286999998</v>
      </c>
      <c r="H94" s="394">
        <v>343548.93028999993</v>
      </c>
      <c r="I94" s="395">
        <v>-6.4309426458786456E-2</v>
      </c>
    </row>
    <row r="95" spans="2:10" x14ac:dyDescent="0.25">
      <c r="B95" s="724" t="s">
        <v>247</v>
      </c>
      <c r="C95" s="388" t="s">
        <v>313</v>
      </c>
      <c r="D95" s="389">
        <v>3992.2719999999999</v>
      </c>
      <c r="E95" s="389">
        <v>1812</v>
      </c>
      <c r="F95" s="389">
        <v>0</v>
      </c>
      <c r="G95" s="389">
        <v>63.59</v>
      </c>
      <c r="H95" s="390">
        <v>723</v>
      </c>
      <c r="I95" s="391">
        <v>10.369712218902343</v>
      </c>
    </row>
    <row r="96" spans="2:10" x14ac:dyDescent="0.25">
      <c r="B96" s="725"/>
      <c r="C96" s="388" t="s">
        <v>541</v>
      </c>
      <c r="D96" s="389">
        <v>0</v>
      </c>
      <c r="E96" s="389">
        <v>16.471510000000002</v>
      </c>
      <c r="F96" s="389">
        <v>1.3824000000000001</v>
      </c>
      <c r="G96" s="389">
        <v>0.02</v>
      </c>
      <c r="H96" s="390">
        <v>5.8070000000000004</v>
      </c>
      <c r="I96" s="391">
        <v>289.35000000000002</v>
      </c>
    </row>
    <row r="97" spans="2:9" x14ac:dyDescent="0.25">
      <c r="B97" s="726"/>
      <c r="C97" s="392" t="s">
        <v>314</v>
      </c>
      <c r="D97" s="393">
        <v>3992.2719999999999</v>
      </c>
      <c r="E97" s="393">
        <v>1828.4715100000001</v>
      </c>
      <c r="F97" s="393">
        <v>1.3824000000000001</v>
      </c>
      <c r="G97" s="393">
        <v>63.610000000000007</v>
      </c>
      <c r="H97" s="394">
        <v>728.80700000000002</v>
      </c>
      <c r="I97" s="395">
        <v>289.35000000000002</v>
      </c>
    </row>
    <row r="98" spans="2:9" x14ac:dyDescent="0.25">
      <c r="B98" s="727" t="s">
        <v>237</v>
      </c>
      <c r="C98" s="388" t="s">
        <v>318</v>
      </c>
      <c r="D98" s="389">
        <v>533956.67767999996</v>
      </c>
      <c r="E98" s="389">
        <v>485481.78230000002</v>
      </c>
      <c r="F98" s="389">
        <v>477080.75319999992</v>
      </c>
      <c r="G98" s="389">
        <v>588016.67511000007</v>
      </c>
      <c r="H98" s="390">
        <v>689281.4511399999</v>
      </c>
      <c r="I98" s="391">
        <v>0.17221412302815442</v>
      </c>
    </row>
    <row r="99" spans="2:9" x14ac:dyDescent="0.25">
      <c r="B99" s="728"/>
      <c r="C99" s="388" t="s">
        <v>316</v>
      </c>
      <c r="D99" s="389">
        <v>154143.51500000001</v>
      </c>
      <c r="E99" s="389">
        <v>342638.69500000001</v>
      </c>
      <c r="F99" s="389">
        <v>305565.72200000001</v>
      </c>
      <c r="G99" s="389">
        <v>276506.34399999998</v>
      </c>
      <c r="H99" s="390">
        <v>295255.13900000002</v>
      </c>
      <c r="I99" s="391">
        <v>6.7806021116101567E-2</v>
      </c>
    </row>
    <row r="100" spans="2:9" x14ac:dyDescent="0.25">
      <c r="B100" s="728"/>
      <c r="C100" s="388" t="s">
        <v>317</v>
      </c>
      <c r="D100" s="389">
        <v>36797.165810000006</v>
      </c>
      <c r="E100" s="389">
        <v>28240.054570000008</v>
      </c>
      <c r="F100" s="389">
        <v>27521.293050000004</v>
      </c>
      <c r="G100" s="389">
        <v>26056.030379999993</v>
      </c>
      <c r="H100" s="390">
        <v>40235.19676999998</v>
      </c>
      <c r="I100" s="391">
        <v>0.54417983795734237</v>
      </c>
    </row>
    <row r="101" spans="2:9" x14ac:dyDescent="0.25">
      <c r="B101" s="728"/>
      <c r="C101" s="388" t="s">
        <v>542</v>
      </c>
      <c r="D101" s="389">
        <v>1290.4000000000001</v>
      </c>
      <c r="E101" s="389">
        <v>236.9</v>
      </c>
      <c r="F101" s="389">
        <v>80.648630000000011</v>
      </c>
      <c r="G101" s="389">
        <v>0</v>
      </c>
      <c r="H101" s="390">
        <v>8.3650000000000002</v>
      </c>
      <c r="I101" s="391" t="s">
        <v>284</v>
      </c>
    </row>
    <row r="102" spans="2:9" x14ac:dyDescent="0.25">
      <c r="B102" s="728"/>
      <c r="C102" s="388" t="s">
        <v>543</v>
      </c>
      <c r="D102" s="389">
        <v>0</v>
      </c>
      <c r="E102" s="389">
        <v>4.4344999999999999</v>
      </c>
      <c r="F102" s="389">
        <v>0</v>
      </c>
      <c r="G102" s="389">
        <v>0</v>
      </c>
      <c r="H102" s="390">
        <v>0</v>
      </c>
      <c r="I102" s="391" t="s">
        <v>284</v>
      </c>
    </row>
    <row r="103" spans="2:9" x14ac:dyDescent="0.25">
      <c r="B103" s="728"/>
      <c r="C103" s="388" t="s">
        <v>320</v>
      </c>
      <c r="D103" s="389">
        <v>0.32400000000000001</v>
      </c>
      <c r="E103" s="389">
        <v>2.0413399999999999</v>
      </c>
      <c r="F103" s="389">
        <v>1.0592999999999999</v>
      </c>
      <c r="G103" s="389">
        <v>1.1427</v>
      </c>
      <c r="H103" s="390">
        <v>0.73829</v>
      </c>
      <c r="I103" s="391">
        <v>-0.35390741226918709</v>
      </c>
    </row>
    <row r="104" spans="2:9" x14ac:dyDescent="0.25">
      <c r="B104" s="729"/>
      <c r="C104" s="392" t="s">
        <v>321</v>
      </c>
      <c r="D104" s="393">
        <v>726188.08249000006</v>
      </c>
      <c r="E104" s="393">
        <v>856603.90771000006</v>
      </c>
      <c r="F104" s="393">
        <v>810249.47617999988</v>
      </c>
      <c r="G104" s="393">
        <v>890580.19218999997</v>
      </c>
      <c r="H104" s="394">
        <v>1024780.8902</v>
      </c>
      <c r="I104" s="395">
        <v>0.15068906673074656</v>
      </c>
    </row>
    <row r="105" spans="2:9" x14ac:dyDescent="0.25">
      <c r="B105" s="724" t="s">
        <v>248</v>
      </c>
      <c r="C105" s="388" t="s">
        <v>323</v>
      </c>
      <c r="D105" s="389">
        <v>9828.8320000000003</v>
      </c>
      <c r="E105" s="389">
        <v>8113.3879999999999</v>
      </c>
      <c r="F105" s="389">
        <v>4845.93</v>
      </c>
      <c r="G105" s="389">
        <v>4271.08</v>
      </c>
      <c r="H105" s="390">
        <v>3683.5790000000002</v>
      </c>
      <c r="I105" s="391">
        <v>-0.13755326521629185</v>
      </c>
    </row>
    <row r="106" spans="2:9" x14ac:dyDescent="0.25">
      <c r="B106" s="725"/>
      <c r="C106" s="388" t="s">
        <v>322</v>
      </c>
      <c r="D106" s="389">
        <v>207.285</v>
      </c>
      <c r="E106" s="389">
        <v>686.71339999999987</v>
      </c>
      <c r="F106" s="389">
        <v>873.62824000000001</v>
      </c>
      <c r="G106" s="389">
        <v>107.98408999999999</v>
      </c>
      <c r="H106" s="390">
        <v>26.466999999999999</v>
      </c>
      <c r="I106" s="391">
        <v>-0.75489907818827762</v>
      </c>
    </row>
    <row r="107" spans="2:9" x14ac:dyDescent="0.25">
      <c r="B107" s="725"/>
      <c r="C107" s="388" t="s">
        <v>328</v>
      </c>
      <c r="D107" s="389">
        <v>0</v>
      </c>
      <c r="E107" s="389">
        <v>0</v>
      </c>
      <c r="F107" s="389">
        <v>3.7232999999999996</v>
      </c>
      <c r="G107" s="389">
        <v>0</v>
      </c>
      <c r="H107" s="390">
        <v>8.673</v>
      </c>
      <c r="I107" s="391" t="s">
        <v>284</v>
      </c>
    </row>
    <row r="108" spans="2:9" x14ac:dyDescent="0.25">
      <c r="B108" s="725"/>
      <c r="C108" s="388" t="s">
        <v>326</v>
      </c>
      <c r="D108" s="389">
        <v>0</v>
      </c>
      <c r="E108" s="389">
        <v>0</v>
      </c>
      <c r="F108" s="389">
        <v>2.2602399999999996</v>
      </c>
      <c r="G108" s="389">
        <v>23.038</v>
      </c>
      <c r="H108" s="390">
        <v>0.36560000000000004</v>
      </c>
      <c r="I108" s="391">
        <v>-0.98413056688948697</v>
      </c>
    </row>
    <row r="109" spans="2:9" x14ac:dyDescent="0.25">
      <c r="B109" s="725"/>
      <c r="C109" s="388" t="s">
        <v>544</v>
      </c>
      <c r="D109" s="389">
        <v>0</v>
      </c>
      <c r="E109" s="389">
        <v>0</v>
      </c>
      <c r="F109" s="389">
        <v>7</v>
      </c>
      <c r="G109" s="389">
        <v>0.56567000000000001</v>
      </c>
      <c r="H109" s="390">
        <v>0</v>
      </c>
      <c r="I109" s="391">
        <v>-1</v>
      </c>
    </row>
    <row r="110" spans="2:9" x14ac:dyDescent="0.25">
      <c r="B110" s="725"/>
      <c r="C110" s="388" t="s">
        <v>545</v>
      </c>
      <c r="D110" s="389">
        <v>95.46</v>
      </c>
      <c r="E110" s="389">
        <v>121.56</v>
      </c>
      <c r="F110" s="389">
        <v>33.44</v>
      </c>
      <c r="G110" s="389">
        <v>30.24</v>
      </c>
      <c r="H110" s="390">
        <v>0</v>
      </c>
      <c r="I110" s="391">
        <v>-1</v>
      </c>
    </row>
    <row r="111" spans="2:9" x14ac:dyDescent="0.25">
      <c r="B111" s="725"/>
      <c r="C111" s="388" t="s">
        <v>327</v>
      </c>
      <c r="D111" s="389">
        <v>0</v>
      </c>
      <c r="E111" s="389">
        <v>0</v>
      </c>
      <c r="F111" s="389">
        <v>4.2000000000000006E-3</v>
      </c>
      <c r="G111" s="389">
        <v>4.5999999999999996</v>
      </c>
      <c r="H111" s="390">
        <v>0</v>
      </c>
      <c r="I111" s="391">
        <v>-1</v>
      </c>
    </row>
    <row r="112" spans="2:9" x14ac:dyDescent="0.25">
      <c r="B112" s="725"/>
      <c r="C112" s="388" t="s">
        <v>546</v>
      </c>
      <c r="D112" s="389">
        <v>0</v>
      </c>
      <c r="E112" s="389">
        <v>0</v>
      </c>
      <c r="F112" s="389">
        <v>0.122</v>
      </c>
      <c r="G112" s="389">
        <v>0</v>
      </c>
      <c r="H112" s="390">
        <v>0</v>
      </c>
      <c r="I112" s="391" t="s">
        <v>284</v>
      </c>
    </row>
    <row r="113" spans="2:9" ht="22.5" x14ac:dyDescent="0.25">
      <c r="B113" s="726"/>
      <c r="C113" s="392" t="s">
        <v>329</v>
      </c>
      <c r="D113" s="393">
        <v>10131.576999999999</v>
      </c>
      <c r="E113" s="393">
        <v>8921.661399999999</v>
      </c>
      <c r="F113" s="393">
        <v>5766.1079799999998</v>
      </c>
      <c r="G113" s="393">
        <v>4437.5077599999995</v>
      </c>
      <c r="H113" s="394">
        <v>3719.0846000000001</v>
      </c>
      <c r="I113" s="395">
        <v>-0.16189789378531694</v>
      </c>
    </row>
    <row r="114" spans="2:9" x14ac:dyDescent="0.25">
      <c r="B114" s="724" t="s">
        <v>249</v>
      </c>
      <c r="C114" s="388" t="s">
        <v>331</v>
      </c>
      <c r="D114" s="389">
        <v>20336.443739999999</v>
      </c>
      <c r="E114" s="389">
        <v>18582.945779999998</v>
      </c>
      <c r="F114" s="389">
        <v>27986.528119999995</v>
      </c>
      <c r="G114" s="389">
        <v>15157.046510000004</v>
      </c>
      <c r="H114" s="390">
        <v>309398.54578000004</v>
      </c>
      <c r="I114" s="391">
        <v>19.412851908574105</v>
      </c>
    </row>
    <row r="115" spans="2:9" x14ac:dyDescent="0.25">
      <c r="B115" s="725"/>
      <c r="C115" s="388" t="s">
        <v>330</v>
      </c>
      <c r="D115" s="389">
        <v>26.52</v>
      </c>
      <c r="E115" s="389">
        <v>8.712299999999999</v>
      </c>
      <c r="F115" s="389">
        <v>18.175000000000001</v>
      </c>
      <c r="G115" s="389">
        <v>75335.944000000003</v>
      </c>
      <c r="H115" s="390">
        <v>159115.77252</v>
      </c>
      <c r="I115" s="391">
        <v>1.1120830784306626</v>
      </c>
    </row>
    <row r="116" spans="2:9" x14ac:dyDescent="0.25">
      <c r="B116" s="725"/>
      <c r="C116" s="388" t="s">
        <v>547</v>
      </c>
      <c r="D116" s="389">
        <v>0</v>
      </c>
      <c r="E116" s="389">
        <v>0</v>
      </c>
      <c r="F116" s="389">
        <v>116</v>
      </c>
      <c r="G116" s="389">
        <v>0</v>
      </c>
      <c r="H116" s="390">
        <v>33561.330540000003</v>
      </c>
      <c r="I116" s="391" t="s">
        <v>284</v>
      </c>
    </row>
    <row r="117" spans="2:9" x14ac:dyDescent="0.25">
      <c r="B117" s="725"/>
      <c r="C117" s="388" t="s">
        <v>332</v>
      </c>
      <c r="D117" s="389">
        <v>2156.56</v>
      </c>
      <c r="E117" s="389">
        <v>1095.46</v>
      </c>
      <c r="F117" s="389">
        <v>426.38</v>
      </c>
      <c r="G117" s="389">
        <v>765.24300000000005</v>
      </c>
      <c r="H117" s="390">
        <v>900.71900000000005</v>
      </c>
      <c r="I117" s="391">
        <v>0.17703657531006489</v>
      </c>
    </row>
    <row r="118" spans="2:9" x14ac:dyDescent="0.25">
      <c r="B118" s="725"/>
      <c r="C118" s="388" t="s">
        <v>334</v>
      </c>
      <c r="D118" s="389">
        <v>0</v>
      </c>
      <c r="E118" s="389">
        <v>0</v>
      </c>
      <c r="F118" s="389">
        <v>0</v>
      </c>
      <c r="G118" s="389">
        <v>77.62</v>
      </c>
      <c r="H118" s="390">
        <v>190.68700000000001</v>
      </c>
      <c r="I118" s="391">
        <v>1.4566735377480029</v>
      </c>
    </row>
    <row r="119" spans="2:9" x14ac:dyDescent="0.25">
      <c r="B119" s="725"/>
      <c r="C119" s="388" t="s">
        <v>333</v>
      </c>
      <c r="D119" s="389">
        <v>25</v>
      </c>
      <c r="E119" s="389">
        <v>19</v>
      </c>
      <c r="F119" s="389">
        <v>69</v>
      </c>
      <c r="G119" s="389">
        <v>0</v>
      </c>
      <c r="H119" s="390">
        <v>14.5</v>
      </c>
      <c r="I119" s="391" t="s">
        <v>284</v>
      </c>
    </row>
    <row r="120" spans="2:9" x14ac:dyDescent="0.25">
      <c r="B120" s="725"/>
      <c r="C120" s="388" t="s">
        <v>548</v>
      </c>
      <c r="D120" s="389">
        <v>0</v>
      </c>
      <c r="E120" s="389">
        <v>0</v>
      </c>
      <c r="F120" s="389">
        <v>0</v>
      </c>
      <c r="G120" s="389">
        <v>0</v>
      </c>
      <c r="H120" s="390">
        <v>5.8650000000000002</v>
      </c>
      <c r="I120" s="391" t="s">
        <v>284</v>
      </c>
    </row>
    <row r="121" spans="2:9" x14ac:dyDescent="0.25">
      <c r="B121" s="725"/>
      <c r="C121" s="388" t="s">
        <v>335</v>
      </c>
      <c r="D121" s="389">
        <v>115.04553999999999</v>
      </c>
      <c r="E121" s="389">
        <v>1012.2</v>
      </c>
      <c r="F121" s="389">
        <v>371.18</v>
      </c>
      <c r="G121" s="389">
        <v>464.15111999999999</v>
      </c>
      <c r="H121" s="390">
        <v>1.2</v>
      </c>
      <c r="I121" s="391">
        <v>-0.99741463513004125</v>
      </c>
    </row>
    <row r="122" spans="2:9" x14ac:dyDescent="0.25">
      <c r="B122" s="725"/>
      <c r="C122" s="388" t="s">
        <v>336</v>
      </c>
      <c r="D122" s="389">
        <v>6.851</v>
      </c>
      <c r="E122" s="389">
        <v>0.15869999999999998</v>
      </c>
      <c r="F122" s="389">
        <v>1.9156399999999998</v>
      </c>
      <c r="G122" s="389">
        <v>0.54430000000000001</v>
      </c>
      <c r="H122" s="390">
        <v>0.191</v>
      </c>
      <c r="I122" s="391">
        <v>-0.64909057505052359</v>
      </c>
    </row>
    <row r="123" spans="2:9" ht="22.5" x14ac:dyDescent="0.25">
      <c r="B123" s="726"/>
      <c r="C123" s="392" t="s">
        <v>337</v>
      </c>
      <c r="D123" s="393">
        <v>22666.420279999998</v>
      </c>
      <c r="E123" s="393">
        <v>20718.476779999997</v>
      </c>
      <c r="F123" s="393">
        <v>28989.178759999995</v>
      </c>
      <c r="G123" s="393">
        <v>91800.54892999999</v>
      </c>
      <c r="H123" s="394">
        <v>503188.81083999999</v>
      </c>
      <c r="I123" s="395">
        <v>4.4813268189027164</v>
      </c>
    </row>
    <row r="124" spans="2:9" x14ac:dyDescent="0.25">
      <c r="B124" s="731" t="s">
        <v>250</v>
      </c>
      <c r="C124" s="388" t="s">
        <v>48</v>
      </c>
      <c r="D124" s="389">
        <v>76.084760000000003</v>
      </c>
      <c r="E124" s="389">
        <v>102.72780000000002</v>
      </c>
      <c r="F124" s="389">
        <v>65.971229999999991</v>
      </c>
      <c r="G124" s="389">
        <v>345.96989000000008</v>
      </c>
      <c r="H124" s="390">
        <v>35.131750000000004</v>
      </c>
      <c r="I124" s="391">
        <v>-0.8984543134664118</v>
      </c>
    </row>
    <row r="125" spans="2:9" x14ac:dyDescent="0.25">
      <c r="B125" s="731"/>
      <c r="C125" s="388" t="s">
        <v>338</v>
      </c>
      <c r="D125" s="389">
        <v>2680670.5900900043</v>
      </c>
      <c r="E125" s="389">
        <v>3646503.1084299991</v>
      </c>
      <c r="F125" s="389">
        <v>3241242.3984700032</v>
      </c>
      <c r="G125" s="389">
        <v>3729342.58464</v>
      </c>
      <c r="H125" s="390">
        <v>5641451.640859996</v>
      </c>
      <c r="I125" s="391">
        <v>0.51272014110352249</v>
      </c>
    </row>
    <row r="126" spans="2:9" x14ac:dyDescent="0.25">
      <c r="B126" s="732" t="s">
        <v>63</v>
      </c>
      <c r="C126" s="732"/>
      <c r="D126" s="398">
        <v>54587173.587830022</v>
      </c>
      <c r="E126" s="398">
        <v>55280507.301940002</v>
      </c>
      <c r="F126" s="398">
        <v>56814250.66613996</v>
      </c>
      <c r="G126" s="398">
        <v>60743396.451809928</v>
      </c>
      <c r="H126" s="398">
        <v>66038279.860979907</v>
      </c>
      <c r="I126" s="399">
        <v>8.7168049836834793E-2</v>
      </c>
    </row>
    <row r="127" spans="2:9" x14ac:dyDescent="0.25">
      <c r="B127" s="733" t="s">
        <v>534</v>
      </c>
      <c r="C127" s="733"/>
      <c r="D127" s="733"/>
      <c r="E127" s="733"/>
      <c r="F127" s="733"/>
      <c r="G127" s="733"/>
      <c r="H127" s="733"/>
      <c r="I127" s="733"/>
    </row>
    <row r="128" spans="2:9" x14ac:dyDescent="0.25">
      <c r="B128" s="730" t="s">
        <v>549</v>
      </c>
      <c r="C128" s="730"/>
      <c r="D128" s="730"/>
      <c r="E128" s="730"/>
      <c r="F128" s="730"/>
      <c r="G128" s="730"/>
      <c r="H128" s="730"/>
      <c r="I128" s="730"/>
    </row>
  </sheetData>
  <mergeCells count="26">
    <mergeCell ref="B124:B125"/>
    <mergeCell ref="B126:C126"/>
    <mergeCell ref="B127:I127"/>
    <mergeCell ref="B128:I128"/>
    <mergeCell ref="B92:B94"/>
    <mergeCell ref="B95:B97"/>
    <mergeCell ref="B98:B104"/>
    <mergeCell ref="B105:B113"/>
    <mergeCell ref="B114:B123"/>
    <mergeCell ref="B89:I89"/>
    <mergeCell ref="B75:B84"/>
    <mergeCell ref="B85:B86"/>
    <mergeCell ref="B87:C87"/>
    <mergeCell ref="B88:I88"/>
    <mergeCell ref="B59:B65"/>
    <mergeCell ref="B66:B74"/>
    <mergeCell ref="B53:B55"/>
    <mergeCell ref="B56:B58"/>
    <mergeCell ref="B36:B41"/>
    <mergeCell ref="B42:B43"/>
    <mergeCell ref="B44:B52"/>
    <mergeCell ref="B17:B27"/>
    <mergeCell ref="B28:B32"/>
    <mergeCell ref="B33:B35"/>
    <mergeCell ref="B5:B9"/>
    <mergeCell ref="B10:B16"/>
  </mergeCells>
  <pageMargins left="0.7" right="0.7" top="0.75" bottom="0.75" header="0.3" footer="0.3"/>
  <pageSetup paperSize="1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L11"/>
  <sheetViews>
    <sheetView workbookViewId="0"/>
  </sheetViews>
  <sheetFormatPr baseColWidth="10" defaultRowHeight="15" x14ac:dyDescent="0.25"/>
  <cols>
    <col min="1" max="1" width="3.7109375" customWidth="1"/>
  </cols>
  <sheetData>
    <row r="2" spans="2:12" ht="15.75" thickBot="1" x14ac:dyDescent="0.3">
      <c r="B2" s="737" t="s">
        <v>550</v>
      </c>
      <c r="C2" s="737"/>
      <c r="D2" s="737"/>
      <c r="E2" s="737"/>
      <c r="F2" s="737"/>
      <c r="G2" s="737"/>
      <c r="H2" s="737"/>
      <c r="I2" s="737"/>
      <c r="J2" s="737"/>
      <c r="K2" s="400"/>
      <c r="L2" s="400"/>
    </row>
    <row r="3" spans="2:12" x14ac:dyDescent="0.25">
      <c r="B3" s="738" t="s">
        <v>551</v>
      </c>
      <c r="C3" s="740">
        <v>2014</v>
      </c>
      <c r="D3" s="740"/>
      <c r="E3" s="740">
        <v>2015</v>
      </c>
      <c r="F3" s="740"/>
      <c r="G3" s="740">
        <v>2016</v>
      </c>
      <c r="H3" s="740"/>
      <c r="I3" s="740">
        <v>2017</v>
      </c>
      <c r="J3" s="740"/>
      <c r="K3" s="734">
        <v>2018</v>
      </c>
      <c r="L3" s="735"/>
    </row>
    <row r="4" spans="2:12" x14ac:dyDescent="0.25">
      <c r="B4" s="739"/>
      <c r="C4" s="452" t="s">
        <v>552</v>
      </c>
      <c r="D4" s="452" t="s">
        <v>553</v>
      </c>
      <c r="E4" s="452" t="s">
        <v>552</v>
      </c>
      <c r="F4" s="452" t="s">
        <v>553</v>
      </c>
      <c r="G4" s="452" t="s">
        <v>552</v>
      </c>
      <c r="H4" s="452" t="s">
        <v>553</v>
      </c>
      <c r="I4" s="452" t="s">
        <v>552</v>
      </c>
      <c r="J4" s="452" t="s">
        <v>553</v>
      </c>
      <c r="K4" s="424" t="s">
        <v>552</v>
      </c>
      <c r="L4" s="425" t="s">
        <v>553</v>
      </c>
    </row>
    <row r="5" spans="2:12" ht="15.75" x14ac:dyDescent="0.25">
      <c r="B5" s="401" t="s">
        <v>554</v>
      </c>
      <c r="C5" s="402">
        <v>28884.294047617681</v>
      </c>
      <c r="D5" s="403">
        <v>0.11077790274297579</v>
      </c>
      <c r="E5" s="402">
        <v>30055.360329741619</v>
      </c>
      <c r="F5" s="403">
        <v>0.12320148981419048</v>
      </c>
      <c r="G5" s="402">
        <v>31594.336560297437</v>
      </c>
      <c r="H5" s="403">
        <v>0.12633522296246402</v>
      </c>
      <c r="I5" s="402">
        <v>34663.158989552481</v>
      </c>
      <c r="J5" s="403">
        <v>0.12519913248961842</v>
      </c>
      <c r="K5" s="422">
        <v>38025.66096818565</v>
      </c>
      <c r="L5" s="423">
        <v>0.15829766108121354</v>
      </c>
    </row>
    <row r="6" spans="2:12" ht="15.75" x14ac:dyDescent="0.25">
      <c r="B6" s="401" t="s">
        <v>555</v>
      </c>
      <c r="C6" s="402">
        <v>14071.499279119969</v>
      </c>
      <c r="D6" s="403">
        <v>5.3967432128353282E-2</v>
      </c>
      <c r="E6" s="402">
        <v>12249.352261180115</v>
      </c>
      <c r="F6" s="403">
        <v>5.0211956578768015E-2</v>
      </c>
      <c r="G6" s="402">
        <v>11249.755606309993</v>
      </c>
      <c r="H6" s="403">
        <v>4.4984023642464566E-2</v>
      </c>
      <c r="I6" s="402">
        <v>12699.61039507012</v>
      </c>
      <c r="J6" s="403">
        <v>4.5869454797762117E-2</v>
      </c>
      <c r="K6" s="422">
        <v>14650.264986259697</v>
      </c>
      <c r="L6" s="423">
        <v>6.0987833544437153E-2</v>
      </c>
    </row>
    <row r="7" spans="2:12" ht="16.5" thickBot="1" x14ac:dyDescent="0.3">
      <c r="B7" s="453" t="s">
        <v>556</v>
      </c>
      <c r="C7" s="454">
        <v>42955.79332673765</v>
      </c>
      <c r="D7" s="455">
        <v>0.16474533487132906</v>
      </c>
      <c r="E7" s="454">
        <v>42304.712590921736</v>
      </c>
      <c r="F7" s="455">
        <v>0.1734134463929585</v>
      </c>
      <c r="G7" s="454">
        <v>42844.092166607428</v>
      </c>
      <c r="H7" s="455">
        <v>0.17131924660492856</v>
      </c>
      <c r="I7" s="454">
        <v>47362.769384622603</v>
      </c>
      <c r="J7" s="455">
        <v>0.17106858728738053</v>
      </c>
      <c r="K7" s="426">
        <v>52675.925954445345</v>
      </c>
      <c r="L7" s="427">
        <v>0.2192854946256507</v>
      </c>
    </row>
    <row r="8" spans="2:12" x14ac:dyDescent="0.25">
      <c r="B8" s="736" t="s">
        <v>557</v>
      </c>
      <c r="C8" s="736"/>
      <c r="D8" s="736"/>
      <c r="E8" s="736"/>
      <c r="F8" s="736"/>
      <c r="G8" s="736"/>
      <c r="H8" s="736"/>
      <c r="I8" s="736"/>
      <c r="J8" s="736"/>
      <c r="K8" s="736"/>
      <c r="L8" s="736"/>
    </row>
    <row r="9" spans="2:12" x14ac:dyDescent="0.25">
      <c r="B9" s="736" t="s">
        <v>558</v>
      </c>
      <c r="C9" s="736"/>
      <c r="D9" s="736"/>
      <c r="E9" s="736"/>
      <c r="F9" s="736"/>
      <c r="G9" s="736"/>
      <c r="H9" s="736"/>
      <c r="I9" s="736"/>
      <c r="J9" s="736"/>
      <c r="K9" s="736"/>
      <c r="L9" s="736"/>
    </row>
    <row r="10" spans="2:12" x14ac:dyDescent="0.25">
      <c r="B10" s="736" t="s">
        <v>559</v>
      </c>
      <c r="C10" s="736"/>
      <c r="D10" s="736"/>
      <c r="E10" s="736"/>
      <c r="F10" s="736"/>
      <c r="G10" s="736"/>
      <c r="H10" s="736"/>
      <c r="I10" s="736"/>
      <c r="J10" s="736"/>
      <c r="K10" s="736"/>
      <c r="L10" s="736"/>
    </row>
    <row r="11" spans="2:12" x14ac:dyDescent="0.25">
      <c r="B11" s="404"/>
      <c r="C11" s="404"/>
      <c r="D11" s="404"/>
      <c r="E11" s="404"/>
      <c r="F11" s="404"/>
      <c r="G11" s="404"/>
      <c r="H11" s="404"/>
      <c r="I11" s="404"/>
      <c r="J11" s="404"/>
      <c r="K11" s="404"/>
      <c r="L11" s="404"/>
    </row>
  </sheetData>
  <mergeCells count="10">
    <mergeCell ref="K3:L3"/>
    <mergeCell ref="B8:L8"/>
    <mergeCell ref="B9:L9"/>
    <mergeCell ref="B10:L10"/>
    <mergeCell ref="B2:J2"/>
    <mergeCell ref="B3:B4"/>
    <mergeCell ref="C3:D3"/>
    <mergeCell ref="E3:F3"/>
    <mergeCell ref="G3:H3"/>
    <mergeCell ref="I3:J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54CC"/>
  </sheetPr>
  <dimension ref="B1:J12"/>
  <sheetViews>
    <sheetView workbookViewId="0"/>
  </sheetViews>
  <sheetFormatPr baseColWidth="10" defaultRowHeight="15" x14ac:dyDescent="0.25"/>
  <cols>
    <col min="1" max="1" width="3.7109375" customWidth="1"/>
  </cols>
  <sheetData>
    <row r="1" spans="2:10" x14ac:dyDescent="0.25">
      <c r="B1" s="405"/>
      <c r="C1" s="405"/>
      <c r="D1" s="406"/>
      <c r="E1" s="406"/>
      <c r="F1" s="406"/>
      <c r="G1" s="406"/>
      <c r="H1" s="406"/>
      <c r="I1" s="406"/>
      <c r="J1" s="406"/>
    </row>
    <row r="2" spans="2:10" x14ac:dyDescent="0.25">
      <c r="B2" s="407" t="s">
        <v>560</v>
      </c>
      <c r="C2" s="408"/>
      <c r="D2" s="408"/>
      <c r="E2" s="408"/>
      <c r="F2" s="408"/>
      <c r="G2" s="408"/>
      <c r="H2" s="408"/>
      <c r="I2" s="408"/>
      <c r="J2" s="406"/>
    </row>
    <row r="3" spans="2:10" x14ac:dyDescent="0.25">
      <c r="B3" s="408" t="s">
        <v>561</v>
      </c>
      <c r="C3" s="408"/>
      <c r="D3" s="408"/>
      <c r="E3" s="408"/>
      <c r="F3" s="408"/>
      <c r="G3" s="408"/>
      <c r="H3" s="408"/>
      <c r="I3" s="408"/>
      <c r="J3" s="406"/>
    </row>
    <row r="4" spans="2:10" ht="22.5" x14ac:dyDescent="0.25">
      <c r="B4" s="409"/>
      <c r="C4" s="410">
        <v>2014</v>
      </c>
      <c r="D4" s="410">
        <v>2015</v>
      </c>
      <c r="E4" s="410">
        <v>2016</v>
      </c>
      <c r="F4" s="410">
        <v>2017</v>
      </c>
      <c r="G4" s="419">
        <v>2018</v>
      </c>
      <c r="H4" s="419" t="s">
        <v>2</v>
      </c>
      <c r="I4" s="419" t="s">
        <v>3</v>
      </c>
      <c r="J4" s="406"/>
    </row>
    <row r="5" spans="2:10" ht="22.5" x14ac:dyDescent="0.25">
      <c r="B5" s="411" t="s">
        <v>562</v>
      </c>
      <c r="C5" s="412">
        <v>548.32759326000269</v>
      </c>
      <c r="D5" s="412">
        <v>488.36879899000263</v>
      </c>
      <c r="E5" s="412">
        <v>429.43379234000372</v>
      </c>
      <c r="F5" s="412">
        <v>464.06905225000753</v>
      </c>
      <c r="G5" s="420">
        <v>538.20270594000249</v>
      </c>
      <c r="H5" s="413">
        <v>3.6736721584543088E-2</v>
      </c>
      <c r="I5" s="413">
        <v>0.15974703189226469</v>
      </c>
      <c r="J5" s="406"/>
    </row>
    <row r="6" spans="2:10" ht="33.75" x14ac:dyDescent="0.25">
      <c r="B6" s="411" t="s">
        <v>563</v>
      </c>
      <c r="C6" s="412">
        <v>12494.987341969967</v>
      </c>
      <c r="D6" s="412">
        <v>10781.293739260112</v>
      </c>
      <c r="E6" s="412">
        <v>9930.8002014899903</v>
      </c>
      <c r="F6" s="412">
        <v>11204.549295560111</v>
      </c>
      <c r="G6" s="420">
        <v>13010.412836609696</v>
      </c>
      <c r="H6" s="414">
        <v>0.88806672430921907</v>
      </c>
      <c r="I6" s="413">
        <v>0.16117235003510322</v>
      </c>
      <c r="J6" s="415"/>
    </row>
    <row r="7" spans="2:10" ht="56.25" x14ac:dyDescent="0.25">
      <c r="B7" s="411" t="s">
        <v>564</v>
      </c>
      <c r="C7" s="412">
        <v>904.41290788999993</v>
      </c>
      <c r="D7" s="412">
        <v>844.98954177999997</v>
      </c>
      <c r="E7" s="412">
        <v>759.72015190999991</v>
      </c>
      <c r="F7" s="412">
        <v>893.2299456500001</v>
      </c>
      <c r="G7" s="420">
        <v>954.53650368000001</v>
      </c>
      <c r="H7" s="414">
        <v>6.5154896827821746E-2</v>
      </c>
      <c r="I7" s="413">
        <v>6.8634687326103228E-2</v>
      </c>
      <c r="J7" s="415"/>
    </row>
    <row r="8" spans="2:10" ht="33.75" x14ac:dyDescent="0.25">
      <c r="B8" s="411" t="s">
        <v>565</v>
      </c>
      <c r="C8" s="412">
        <v>47.724853180000018</v>
      </c>
      <c r="D8" s="412">
        <v>40.846360110000006</v>
      </c>
      <c r="E8" s="412">
        <v>37.415259450000001</v>
      </c>
      <c r="F8" s="412">
        <v>40.17972769</v>
      </c>
      <c r="G8" s="420">
        <v>43.530701389999997</v>
      </c>
      <c r="H8" s="414">
        <v>2.9713251897373122E-3</v>
      </c>
      <c r="I8" s="413">
        <v>8.3399612009665169E-2</v>
      </c>
      <c r="J8" s="415"/>
    </row>
    <row r="9" spans="2:10" x14ac:dyDescent="0.25">
      <c r="B9" s="411" t="s">
        <v>566</v>
      </c>
      <c r="C9" s="412">
        <v>76.046582819999983</v>
      </c>
      <c r="D9" s="412">
        <v>93.853821040000071</v>
      </c>
      <c r="E9" s="412">
        <v>92.386201119999868</v>
      </c>
      <c r="F9" s="412">
        <v>97.582373920000009</v>
      </c>
      <c r="G9" s="420">
        <v>103.58223864000014</v>
      </c>
      <c r="H9" s="414">
        <v>7.0703320886788493E-3</v>
      </c>
      <c r="I9" s="413">
        <v>6.1485127682166629E-2</v>
      </c>
      <c r="J9" s="415"/>
    </row>
    <row r="10" spans="2:10" x14ac:dyDescent="0.25">
      <c r="B10" s="416" t="s">
        <v>10</v>
      </c>
      <c r="C10" s="417">
        <v>14071.499279119969</v>
      </c>
      <c r="D10" s="417">
        <v>12249.352261180115</v>
      </c>
      <c r="E10" s="417">
        <v>11249.755606309993</v>
      </c>
      <c r="F10" s="417">
        <v>12699.61039507012</v>
      </c>
      <c r="G10" s="421">
        <v>14650.264986259697</v>
      </c>
      <c r="H10" s="418">
        <v>1</v>
      </c>
      <c r="I10" s="418">
        <v>0.15359956175874534</v>
      </c>
      <c r="J10" s="415"/>
    </row>
    <row r="11" spans="2:10" x14ac:dyDescent="0.25">
      <c r="B11" s="692" t="s">
        <v>534</v>
      </c>
      <c r="C11" s="692"/>
      <c r="D11" s="692"/>
      <c r="E11" s="692"/>
      <c r="F11" s="692"/>
      <c r="G11" s="692"/>
      <c r="H11" s="692"/>
      <c r="I11" s="692"/>
      <c r="J11" s="415"/>
    </row>
    <row r="12" spans="2:10" x14ac:dyDescent="0.25">
      <c r="B12" s="406"/>
      <c r="C12" s="406"/>
      <c r="D12" s="406"/>
      <c r="E12" s="406"/>
      <c r="F12" s="406"/>
      <c r="G12" s="406"/>
      <c r="H12" s="406"/>
      <c r="I12" s="415"/>
      <c r="J12" s="406"/>
    </row>
  </sheetData>
  <mergeCells count="1">
    <mergeCell ref="B11:I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15"/>
  <sheetViews>
    <sheetView zoomScaleNormal="100" workbookViewId="0"/>
  </sheetViews>
  <sheetFormatPr baseColWidth="10" defaultColWidth="11.42578125" defaultRowHeight="12.75" x14ac:dyDescent="0.2"/>
  <cols>
    <col min="1" max="1" width="3.7109375" style="18" customWidth="1"/>
    <col min="2" max="2" width="24.85546875" style="18" customWidth="1"/>
    <col min="3" max="3" width="24.5703125" style="18" customWidth="1"/>
    <col min="4" max="4" width="28.28515625" style="18" bestFit="1" customWidth="1"/>
    <col min="5" max="5" width="14.42578125" style="18" customWidth="1"/>
    <col min="6" max="8" width="13" style="18" bestFit="1" customWidth="1"/>
    <col min="9" max="9" width="17.28515625" style="18" customWidth="1"/>
    <col min="10" max="10" width="11.42578125" style="18"/>
    <col min="11" max="12" width="17.140625" style="18" bestFit="1" customWidth="1"/>
    <col min="13" max="16384" width="11.42578125" style="18"/>
  </cols>
  <sheetData>
    <row r="1" spans="2:12" s="17" customFormat="1" x14ac:dyDescent="0.2">
      <c r="B1" s="14"/>
      <c r="C1" s="14"/>
      <c r="D1" s="15"/>
      <c r="E1" s="16"/>
      <c r="F1" s="16"/>
      <c r="G1" s="16"/>
      <c r="H1" s="16"/>
      <c r="I1" s="16"/>
      <c r="J1" s="16"/>
      <c r="K1" s="16"/>
      <c r="L1" s="16"/>
    </row>
    <row r="2" spans="2:12" ht="15" x14ac:dyDescent="0.25">
      <c r="B2" s="612" t="s">
        <v>13</v>
      </c>
      <c r="C2" s="612"/>
      <c r="D2" s="612"/>
      <c r="E2" s="612"/>
      <c r="F2" s="612"/>
      <c r="G2" s="612"/>
      <c r="H2" s="612"/>
      <c r="I2" s="612"/>
      <c r="J2" s="19"/>
    </row>
    <row r="3" spans="2:12" x14ac:dyDescent="0.2">
      <c r="B3" s="613" t="s">
        <v>14</v>
      </c>
      <c r="C3" s="613"/>
      <c r="D3" s="614"/>
      <c r="E3" s="614"/>
      <c r="F3" s="614"/>
      <c r="G3" s="614"/>
      <c r="H3" s="614"/>
      <c r="I3" s="614"/>
      <c r="J3" s="19"/>
    </row>
    <row r="4" spans="2:12" ht="20.25" customHeight="1" x14ac:dyDescent="0.2">
      <c r="B4" s="20"/>
      <c r="C4" s="20"/>
      <c r="D4" s="21">
        <v>2014</v>
      </c>
      <c r="E4" s="21">
        <v>2015</v>
      </c>
      <c r="F4" s="21">
        <v>2016</v>
      </c>
      <c r="G4" s="21">
        <v>2017</v>
      </c>
      <c r="H4" s="22">
        <v>2018</v>
      </c>
      <c r="I4" s="22" t="s">
        <v>2</v>
      </c>
      <c r="J4" s="22" t="s">
        <v>3</v>
      </c>
    </row>
    <row r="5" spans="2:12" x14ac:dyDescent="0.2">
      <c r="B5" s="615" t="s">
        <v>15</v>
      </c>
      <c r="C5" s="23" t="s">
        <v>16</v>
      </c>
      <c r="D5" s="7">
        <v>42260.160205150001</v>
      </c>
      <c r="E5" s="7">
        <v>33540.730403579997</v>
      </c>
      <c r="F5" s="7">
        <v>33414.843916240039</v>
      </c>
      <c r="G5" s="7">
        <v>39002</v>
      </c>
      <c r="H5" s="8">
        <v>43318.603583819931</v>
      </c>
      <c r="I5" s="24">
        <f>+H5/H7</f>
        <v>0.56886515408835969</v>
      </c>
      <c r="J5" s="24">
        <f>+H5/G5-1</f>
        <v>0.11067646745859006</v>
      </c>
    </row>
    <row r="6" spans="2:12" x14ac:dyDescent="0.2">
      <c r="B6" s="616"/>
      <c r="C6" s="25" t="s">
        <v>17</v>
      </c>
      <c r="D6" s="7">
        <v>32864.724297090106</v>
      </c>
      <c r="E6" s="7">
        <v>28372.12646387011</v>
      </c>
      <c r="F6" s="7">
        <v>28430.408503740116</v>
      </c>
      <c r="G6" s="7">
        <v>29144.947511710132</v>
      </c>
      <c r="H6" s="8">
        <v>32830.556322520337</v>
      </c>
      <c r="I6" s="24">
        <f>+H6/H7</f>
        <v>0.43113484591162804</v>
      </c>
      <c r="J6" s="24">
        <f t="shared" ref="J6:J10" si="0">+H6/G6-1</f>
        <v>0.12645789838287969</v>
      </c>
    </row>
    <row r="7" spans="2:12" x14ac:dyDescent="0.2">
      <c r="B7" s="617"/>
      <c r="C7" s="26" t="s">
        <v>18</v>
      </c>
      <c r="D7" s="27">
        <v>75124.884502239758</v>
      </c>
      <c r="E7" s="27">
        <v>61912.856867449496</v>
      </c>
      <c r="F7" s="27">
        <v>61845.252419979952</v>
      </c>
      <c r="G7" s="27">
        <v>68146.869531869437</v>
      </c>
      <c r="H7" s="12">
        <v>76149.1599063412</v>
      </c>
      <c r="I7" s="28">
        <f>+H7/H7</f>
        <v>1</v>
      </c>
      <c r="J7" s="28">
        <f t="shared" si="0"/>
        <v>0.11742711630692626</v>
      </c>
    </row>
    <row r="8" spans="2:12" x14ac:dyDescent="0.2">
      <c r="B8" s="615" t="s">
        <v>19</v>
      </c>
      <c r="C8" s="25" t="s">
        <v>20</v>
      </c>
      <c r="D8" s="7">
        <v>14225.429495270022</v>
      </c>
      <c r="E8" s="7">
        <v>8555.6860031999986</v>
      </c>
      <c r="F8" s="7">
        <v>7369.1899694600188</v>
      </c>
      <c r="G8" s="7">
        <v>9435.3189333499904</v>
      </c>
      <c r="H8" s="8">
        <v>11972.961701760018</v>
      </c>
      <c r="I8" s="24">
        <f>+H8/H10</f>
        <v>0.17295962927938746</v>
      </c>
      <c r="J8" s="24">
        <f t="shared" si="0"/>
        <v>0.26895145636683226</v>
      </c>
    </row>
    <row r="9" spans="2:12" x14ac:dyDescent="0.2">
      <c r="B9" s="616"/>
      <c r="C9" s="29" t="s">
        <v>21</v>
      </c>
      <c r="D9" s="30">
        <v>51467.799655390154</v>
      </c>
      <c r="E9" s="30">
        <v>48763.631127260574</v>
      </c>
      <c r="F9" s="30">
        <v>46455.790253000734</v>
      </c>
      <c r="G9" s="30">
        <v>50504.083725221572</v>
      </c>
      <c r="H9" s="31">
        <v>57251.063301320464</v>
      </c>
      <c r="I9" s="32">
        <f>+H9/H10</f>
        <v>0.82704037072059833</v>
      </c>
      <c r="J9" s="32">
        <f t="shared" si="0"/>
        <v>0.13359275287137762</v>
      </c>
    </row>
    <row r="10" spans="2:12" x14ac:dyDescent="0.2">
      <c r="B10" s="617"/>
      <c r="C10" s="33" t="s">
        <v>22</v>
      </c>
      <c r="D10" s="27">
        <v>65693.229150660176</v>
      </c>
      <c r="E10" s="27">
        <v>57319.317130460549</v>
      </c>
      <c r="F10" s="27">
        <v>53824.980222460734</v>
      </c>
      <c r="G10" s="27">
        <v>59939.402658571853</v>
      </c>
      <c r="H10" s="12">
        <v>69224.025003081464</v>
      </c>
      <c r="I10" s="28">
        <f>+H10/H10</f>
        <v>1</v>
      </c>
      <c r="J10" s="28">
        <f t="shared" si="0"/>
        <v>0.15490014802778207</v>
      </c>
    </row>
    <row r="11" spans="2:12" ht="12.75" customHeight="1" x14ac:dyDescent="0.2">
      <c r="B11" s="618" t="s">
        <v>11</v>
      </c>
      <c r="C11" s="618"/>
      <c r="D11" s="618"/>
      <c r="E11" s="618"/>
      <c r="F11" s="618"/>
      <c r="G11" s="618"/>
      <c r="H11" s="618"/>
      <c r="I11" s="618"/>
      <c r="J11" s="618"/>
    </row>
    <row r="12" spans="2:12" x14ac:dyDescent="0.2">
      <c r="B12" s="611"/>
      <c r="C12" s="611"/>
      <c r="D12" s="611"/>
      <c r="E12" s="611"/>
      <c r="F12" s="611"/>
      <c r="G12" s="611"/>
      <c r="H12" s="34"/>
      <c r="I12" s="34"/>
      <c r="J12" s="34"/>
    </row>
    <row r="13" spans="2:12" x14ac:dyDescent="0.2">
      <c r="E13" s="35"/>
    </row>
    <row r="14" spans="2:12" x14ac:dyDescent="0.2">
      <c r="E14" s="35"/>
    </row>
    <row r="15" spans="2:12" x14ac:dyDescent="0.2">
      <c r="E15" s="35"/>
    </row>
  </sheetData>
  <mergeCells count="6">
    <mergeCell ref="B12:G12"/>
    <mergeCell ref="B2:I2"/>
    <mergeCell ref="B3:I3"/>
    <mergeCell ref="B5:B7"/>
    <mergeCell ref="B8:B10"/>
    <mergeCell ref="B11:J11"/>
  </mergeCells>
  <pageMargins left="0.7" right="0.7" top="0.75" bottom="0.75" header="0.3" footer="0.3"/>
  <pageSetup paperSize="1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54CC"/>
  </sheetPr>
  <dimension ref="B2:I20"/>
  <sheetViews>
    <sheetView workbookViewId="0"/>
  </sheetViews>
  <sheetFormatPr baseColWidth="10" defaultRowHeight="15" x14ac:dyDescent="0.25"/>
  <cols>
    <col min="1" max="1" width="3.7109375" customWidth="1"/>
    <col min="2" max="2" width="43.140625" bestFit="1" customWidth="1"/>
  </cols>
  <sheetData>
    <row r="2" spans="2:9" x14ac:dyDescent="0.25">
      <c r="B2" s="407" t="s">
        <v>567</v>
      </c>
      <c r="C2" s="406"/>
      <c r="D2" s="428"/>
      <c r="E2" s="236"/>
      <c r="F2" s="428"/>
      <c r="G2" s="428"/>
      <c r="H2" s="383"/>
      <c r="I2" s="383"/>
    </row>
    <row r="3" spans="2:9" x14ac:dyDescent="0.25">
      <c r="B3" s="408" t="s">
        <v>561</v>
      </c>
      <c r="C3" s="428"/>
      <c r="D3" s="428"/>
      <c r="E3" s="236"/>
      <c r="F3" s="428"/>
      <c r="G3" s="428"/>
      <c r="H3" s="383"/>
      <c r="I3" s="383"/>
    </row>
    <row r="4" spans="2:9" ht="22.5" x14ac:dyDescent="0.25">
      <c r="B4" s="429"/>
      <c r="C4" s="456">
        <v>2014</v>
      </c>
      <c r="D4" s="456">
        <v>2015</v>
      </c>
      <c r="E4" s="456">
        <v>2016</v>
      </c>
      <c r="F4" s="456">
        <v>2017</v>
      </c>
      <c r="G4" s="419">
        <v>2018</v>
      </c>
      <c r="H4" s="419" t="s">
        <v>2</v>
      </c>
      <c r="I4" s="419" t="s">
        <v>3</v>
      </c>
    </row>
    <row r="5" spans="2:9" x14ac:dyDescent="0.25">
      <c r="B5" s="430" t="s">
        <v>568</v>
      </c>
      <c r="C5" s="431">
        <v>552.39945906000264</v>
      </c>
      <c r="D5" s="431">
        <v>493.86056543000262</v>
      </c>
      <c r="E5" s="431">
        <v>435.06406184000372</v>
      </c>
      <c r="F5" s="431">
        <v>469.65267791000798</v>
      </c>
      <c r="G5" s="447">
        <v>542.35351875000254</v>
      </c>
      <c r="H5" s="395">
        <v>3.7020046878709155E-2</v>
      </c>
      <c r="I5" s="395">
        <v>0.1547970324868988</v>
      </c>
    </row>
    <row r="6" spans="2:9" x14ac:dyDescent="0.25">
      <c r="B6" s="432" t="s">
        <v>569</v>
      </c>
      <c r="C6" s="433">
        <v>4.0363681000000042</v>
      </c>
      <c r="D6" s="433">
        <v>3.7144007200000049</v>
      </c>
      <c r="E6" s="433">
        <v>3.4232888999999926</v>
      </c>
      <c r="F6" s="433">
        <v>3.7762290599999977</v>
      </c>
      <c r="G6" s="448">
        <v>4.1325407000000052</v>
      </c>
      <c r="H6" s="391">
        <v>2.8207957568851495E-4</v>
      </c>
      <c r="I6" s="391">
        <v>9.4356468937296878E-2</v>
      </c>
    </row>
    <row r="7" spans="2:9" x14ac:dyDescent="0.25">
      <c r="B7" s="432" t="s">
        <v>570</v>
      </c>
      <c r="C7" s="433">
        <v>0</v>
      </c>
      <c r="D7" s="433">
        <v>0</v>
      </c>
      <c r="E7" s="433">
        <v>0</v>
      </c>
      <c r="F7" s="433">
        <v>0</v>
      </c>
      <c r="G7" s="448">
        <v>0</v>
      </c>
      <c r="H7" s="391">
        <v>0</v>
      </c>
      <c r="I7" s="391" t="s">
        <v>284</v>
      </c>
    </row>
    <row r="8" spans="2:9" x14ac:dyDescent="0.25">
      <c r="B8" s="432" t="s">
        <v>571</v>
      </c>
      <c r="C8" s="433">
        <v>548.32759326000269</v>
      </c>
      <c r="D8" s="433">
        <v>488.36879899000263</v>
      </c>
      <c r="E8" s="433">
        <v>429.43379234000372</v>
      </c>
      <c r="F8" s="433">
        <v>464.06905225000753</v>
      </c>
      <c r="G8" s="448">
        <v>538.20270594000249</v>
      </c>
      <c r="H8" s="391">
        <v>3.673672008262769E-2</v>
      </c>
      <c r="I8" s="391">
        <v>0.15974703189226469</v>
      </c>
    </row>
    <row r="9" spans="2:9" x14ac:dyDescent="0.25">
      <c r="B9" s="432" t="s">
        <v>572</v>
      </c>
      <c r="C9" s="433">
        <v>3.5497700000000007E-2</v>
      </c>
      <c r="D9" s="433">
        <v>1.7773657200000001</v>
      </c>
      <c r="E9" s="433">
        <v>2.2069806000000001</v>
      </c>
      <c r="F9" s="433">
        <v>1.8073966000000001</v>
      </c>
      <c r="G9" s="448">
        <v>1.8272110000000001E-2</v>
      </c>
      <c r="H9" s="391">
        <v>1.2472203929495152E-6</v>
      </c>
      <c r="I9" s="391">
        <v>-0.98989037049201045</v>
      </c>
    </row>
    <row r="10" spans="2:9" x14ac:dyDescent="0.25">
      <c r="B10" s="430" t="s">
        <v>573</v>
      </c>
      <c r="C10" s="431">
        <v>13518.913005999966</v>
      </c>
      <c r="D10" s="431">
        <v>11755.460926100111</v>
      </c>
      <c r="E10" s="431">
        <v>10814.054272409989</v>
      </c>
      <c r="F10" s="431">
        <v>12229.914416310108</v>
      </c>
      <c r="G10" s="447">
        <v>14107.817921159698</v>
      </c>
      <c r="H10" s="395">
        <v>0.96297352693744787</v>
      </c>
      <c r="I10" s="395">
        <v>0.15355001195635287</v>
      </c>
    </row>
    <row r="11" spans="2:9" x14ac:dyDescent="0.25">
      <c r="B11" s="432" t="s">
        <v>574</v>
      </c>
      <c r="C11" s="433">
        <v>1.7306472000000004</v>
      </c>
      <c r="D11" s="433">
        <v>5.5972340299999992</v>
      </c>
      <c r="E11" s="433">
        <v>2.5894429499999987</v>
      </c>
      <c r="F11" s="433">
        <v>2.8998556499999983</v>
      </c>
      <c r="G11" s="448">
        <v>2.5111068600000017</v>
      </c>
      <c r="H11" s="391">
        <v>1.7140350428425754E-4</v>
      </c>
      <c r="I11" s="391">
        <v>-0.13405797974805977</v>
      </c>
    </row>
    <row r="12" spans="2:9" x14ac:dyDescent="0.25">
      <c r="B12" s="432" t="s">
        <v>575</v>
      </c>
      <c r="C12" s="433">
        <v>12494.987341969967</v>
      </c>
      <c r="D12" s="433">
        <v>10781.293739260112</v>
      </c>
      <c r="E12" s="433">
        <v>9930.8002014899903</v>
      </c>
      <c r="F12" s="433">
        <v>11204.549295560111</v>
      </c>
      <c r="G12" s="448">
        <v>13010.412836609696</v>
      </c>
      <c r="H12" s="391">
        <v>0.88806668800219357</v>
      </c>
      <c r="I12" s="391">
        <v>0.16117235003510322</v>
      </c>
    </row>
    <row r="13" spans="2:9" x14ac:dyDescent="0.25">
      <c r="B13" s="432" t="s">
        <v>576</v>
      </c>
      <c r="C13" s="433">
        <v>65.413164189999989</v>
      </c>
      <c r="D13" s="433">
        <v>79.16442528000006</v>
      </c>
      <c r="E13" s="433">
        <v>79.827844949999886</v>
      </c>
      <c r="F13" s="433">
        <v>86.917049130000009</v>
      </c>
      <c r="G13" s="448">
        <v>92.441158310000148</v>
      </c>
      <c r="H13" s="391">
        <v>6.3098622869557329E-3</v>
      </c>
      <c r="I13" s="391">
        <v>6.3556105911256155E-2</v>
      </c>
    </row>
    <row r="14" spans="2:9" x14ac:dyDescent="0.25">
      <c r="B14" s="432" t="s">
        <v>577</v>
      </c>
      <c r="C14" s="433">
        <v>4.6440915700000005</v>
      </c>
      <c r="D14" s="433">
        <v>3.5696256399999999</v>
      </c>
      <c r="E14" s="433">
        <v>3.70137166</v>
      </c>
      <c r="F14" s="433">
        <v>2.1385426299999999</v>
      </c>
      <c r="G14" s="448">
        <v>4.3856143100000002</v>
      </c>
      <c r="H14" s="391">
        <v>2.9935391167430677E-4</v>
      </c>
      <c r="I14" s="391">
        <v>1.0507490701740188</v>
      </c>
    </row>
    <row r="15" spans="2:9" x14ac:dyDescent="0.25">
      <c r="B15" s="432" t="s">
        <v>578</v>
      </c>
      <c r="C15" s="433">
        <v>47.724853180000018</v>
      </c>
      <c r="D15" s="433">
        <v>40.846360110000006</v>
      </c>
      <c r="E15" s="433">
        <v>37.415259450000001</v>
      </c>
      <c r="F15" s="433">
        <v>40.17972769</v>
      </c>
      <c r="G15" s="448">
        <v>43.530701389999997</v>
      </c>
      <c r="H15" s="434">
        <v>2.9713250682599766E-3</v>
      </c>
      <c r="I15" s="391">
        <v>8.3399612009665169E-2</v>
      </c>
    </row>
    <row r="16" spans="2:9" x14ac:dyDescent="0.25">
      <c r="B16" s="432" t="s">
        <v>579</v>
      </c>
      <c r="C16" s="433">
        <v>284.27070324000005</v>
      </c>
      <c r="D16" s="433">
        <v>289.95645132999999</v>
      </c>
      <c r="E16" s="433">
        <v>228.24100160999998</v>
      </c>
      <c r="F16" s="433">
        <v>298.31038788000001</v>
      </c>
      <c r="G16" s="448">
        <v>335.37746634999996</v>
      </c>
      <c r="H16" s="391">
        <v>2.2892244812857395E-2</v>
      </c>
      <c r="I16" s="391">
        <v>0.12425674725383939</v>
      </c>
    </row>
    <row r="17" spans="2:9" x14ac:dyDescent="0.25">
      <c r="B17" s="432" t="s">
        <v>580</v>
      </c>
      <c r="C17" s="433">
        <v>620.14220464999994</v>
      </c>
      <c r="D17" s="433">
        <v>555.03309045000003</v>
      </c>
      <c r="E17" s="433">
        <v>531.47915030000001</v>
      </c>
      <c r="F17" s="433">
        <v>594.9195577700001</v>
      </c>
      <c r="G17" s="448">
        <v>619.15903733000005</v>
      </c>
      <c r="H17" s="391">
        <v>4.2262649351222502E-2</v>
      </c>
      <c r="I17" s="391">
        <v>4.0744129594359579E-2</v>
      </c>
    </row>
    <row r="18" spans="2:9" x14ac:dyDescent="0.25">
      <c r="B18" s="430" t="s">
        <v>581</v>
      </c>
      <c r="C18" s="431">
        <v>0.18681405999999998</v>
      </c>
      <c r="D18" s="431">
        <v>3.3906120000000005E-2</v>
      </c>
      <c r="E18" s="431">
        <v>0.63918358000000008</v>
      </c>
      <c r="F18" s="431">
        <v>4.3385670000000008E-2</v>
      </c>
      <c r="G18" s="447">
        <v>9.4145300000000057E-2</v>
      </c>
      <c r="H18" s="395">
        <v>6.426183843045497E-6</v>
      </c>
      <c r="I18" s="395" t="s">
        <v>284</v>
      </c>
    </row>
    <row r="19" spans="2:9" x14ac:dyDescent="0.25">
      <c r="B19" s="449" t="s">
        <v>582</v>
      </c>
      <c r="C19" s="450">
        <v>14071.499279119969</v>
      </c>
      <c r="D19" s="450">
        <v>12249.355397650113</v>
      </c>
      <c r="E19" s="450">
        <v>11249.757517829992</v>
      </c>
      <c r="F19" s="450">
        <v>12699.610479890116</v>
      </c>
      <c r="G19" s="447">
        <v>14650.2655852097</v>
      </c>
      <c r="H19" s="451">
        <v>1</v>
      </c>
      <c r="I19" s="451">
        <v>0.15359960121678173</v>
      </c>
    </row>
    <row r="20" spans="2:9" x14ac:dyDescent="0.25">
      <c r="B20" s="733" t="s">
        <v>534</v>
      </c>
      <c r="C20" s="733"/>
      <c r="D20" s="733"/>
      <c r="E20" s="733"/>
      <c r="F20" s="733"/>
      <c r="G20" s="733"/>
      <c r="H20" s="733"/>
      <c r="I20" s="733"/>
    </row>
  </sheetData>
  <mergeCells count="1">
    <mergeCell ref="B20:I2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54CC"/>
  </sheetPr>
  <dimension ref="B2:J52"/>
  <sheetViews>
    <sheetView workbookViewId="0"/>
  </sheetViews>
  <sheetFormatPr baseColWidth="10" defaultRowHeight="15" x14ac:dyDescent="0.25"/>
  <cols>
    <col min="1" max="1" width="3.7109375" customWidth="1"/>
    <col min="3" max="3" width="15.7109375" customWidth="1"/>
  </cols>
  <sheetData>
    <row r="2" spans="2:10" x14ac:dyDescent="0.25">
      <c r="B2" s="435" t="s">
        <v>583</v>
      </c>
      <c r="C2" s="436"/>
      <c r="D2" s="1"/>
      <c r="E2" s="1"/>
      <c r="F2" s="1"/>
      <c r="G2" s="1"/>
      <c r="H2" s="1"/>
      <c r="I2" s="1"/>
      <c r="J2" s="1"/>
    </row>
    <row r="3" spans="2:10" x14ac:dyDescent="0.25">
      <c r="B3" s="65" t="s">
        <v>584</v>
      </c>
      <c r="C3" s="436"/>
      <c r="D3" s="1"/>
      <c r="E3" s="1"/>
      <c r="F3" s="1"/>
      <c r="G3" s="1"/>
      <c r="H3" s="1"/>
      <c r="I3" s="1"/>
      <c r="J3" s="1"/>
    </row>
    <row r="4" spans="2:10" ht="14.45" customHeight="1" x14ac:dyDescent="0.25">
      <c r="B4" s="742"/>
      <c r="C4" s="744" t="s">
        <v>585</v>
      </c>
      <c r="D4" s="745">
        <v>2017</v>
      </c>
      <c r="E4" s="745"/>
      <c r="F4" s="744" t="s">
        <v>228</v>
      </c>
      <c r="G4" s="747">
        <v>2018</v>
      </c>
      <c r="H4" s="747"/>
      <c r="I4" s="748" t="s">
        <v>229</v>
      </c>
      <c r="J4" s="746" t="s">
        <v>3</v>
      </c>
    </row>
    <row r="5" spans="2:10" x14ac:dyDescent="0.25">
      <c r="B5" s="743"/>
      <c r="C5" s="744"/>
      <c r="D5" s="437" t="s">
        <v>586</v>
      </c>
      <c r="E5" s="437" t="s">
        <v>587</v>
      </c>
      <c r="F5" s="744"/>
      <c r="G5" s="443" t="s">
        <v>586</v>
      </c>
      <c r="H5" s="443" t="s">
        <v>587</v>
      </c>
      <c r="I5" s="748"/>
      <c r="J5" s="746"/>
    </row>
    <row r="6" spans="2:10" ht="14.45" customHeight="1" x14ac:dyDescent="0.25">
      <c r="B6" s="741" t="s">
        <v>232</v>
      </c>
      <c r="C6" s="318" t="s">
        <v>253</v>
      </c>
      <c r="D6" s="438">
        <v>22393.429999999997</v>
      </c>
      <c r="E6" s="438">
        <v>5763.8400000000011</v>
      </c>
      <c r="F6" s="438">
        <v>28157.269999999997</v>
      </c>
      <c r="G6" s="444">
        <v>19299.900000000001</v>
      </c>
      <c r="H6" s="444">
        <v>4844.34</v>
      </c>
      <c r="I6" s="444">
        <v>24144.240000000002</v>
      </c>
      <c r="J6" s="9">
        <v>-0.14252198455318987</v>
      </c>
    </row>
    <row r="7" spans="2:10" ht="22.5" x14ac:dyDescent="0.25">
      <c r="B7" s="741"/>
      <c r="C7" s="439" t="s">
        <v>261</v>
      </c>
      <c r="D7" s="440">
        <v>22393.429999999997</v>
      </c>
      <c r="E7" s="440">
        <v>5763.8400000000011</v>
      </c>
      <c r="F7" s="440">
        <v>28157.269999999997</v>
      </c>
      <c r="G7" s="445">
        <v>19299.900000000001</v>
      </c>
      <c r="H7" s="445">
        <v>4844.34</v>
      </c>
      <c r="I7" s="445">
        <v>24144.240000000002</v>
      </c>
      <c r="J7" s="441">
        <v>-0.14252198455318987</v>
      </c>
    </row>
    <row r="8" spans="2:10" x14ac:dyDescent="0.25">
      <c r="B8" s="741" t="s">
        <v>243</v>
      </c>
      <c r="C8" s="318" t="s">
        <v>262</v>
      </c>
      <c r="D8" s="438">
        <v>306176.06000000006</v>
      </c>
      <c r="E8" s="438">
        <v>6027.31</v>
      </c>
      <c r="F8" s="438">
        <v>312203.37000000005</v>
      </c>
      <c r="G8" s="444">
        <v>384853.82</v>
      </c>
      <c r="H8" s="444">
        <v>0</v>
      </c>
      <c r="I8" s="444">
        <v>384853.82</v>
      </c>
      <c r="J8" s="9">
        <v>0.23270232476990871</v>
      </c>
    </row>
    <row r="9" spans="2:10" x14ac:dyDescent="0.25">
      <c r="B9" s="741"/>
      <c r="C9" s="318" t="s">
        <v>263</v>
      </c>
      <c r="D9" s="438">
        <v>46366.37999999999</v>
      </c>
      <c r="E9" s="438">
        <v>11133.859999999999</v>
      </c>
      <c r="F9" s="438">
        <v>57500.239999999991</v>
      </c>
      <c r="G9" s="444">
        <v>50430.279999999984</v>
      </c>
      <c r="H9" s="444">
        <v>12621.050000000003</v>
      </c>
      <c r="I9" s="444">
        <v>63051.329999999987</v>
      </c>
      <c r="J9" s="9">
        <v>9.6540292701386976E-2</v>
      </c>
    </row>
    <row r="10" spans="2:10" x14ac:dyDescent="0.25">
      <c r="B10" s="741"/>
      <c r="C10" s="318" t="s">
        <v>260</v>
      </c>
      <c r="D10" s="438">
        <v>23381.4</v>
      </c>
      <c r="E10" s="438">
        <v>0</v>
      </c>
      <c r="F10" s="438">
        <v>23381.4</v>
      </c>
      <c r="G10" s="444">
        <v>36403.760000000002</v>
      </c>
      <c r="H10" s="444">
        <v>0.8</v>
      </c>
      <c r="I10" s="444">
        <v>36404.560000000005</v>
      </c>
      <c r="J10" s="9">
        <v>0.55698803322298929</v>
      </c>
    </row>
    <row r="11" spans="2:10" ht="22.5" x14ac:dyDescent="0.25">
      <c r="B11" s="741"/>
      <c r="C11" s="439" t="s">
        <v>588</v>
      </c>
      <c r="D11" s="440">
        <v>375923.84000000008</v>
      </c>
      <c r="E11" s="440">
        <v>17161.169999999998</v>
      </c>
      <c r="F11" s="440">
        <v>393085.01000000007</v>
      </c>
      <c r="G11" s="445">
        <v>471687.86</v>
      </c>
      <c r="H11" s="445">
        <v>12621.850000000002</v>
      </c>
      <c r="I11" s="445">
        <v>484309.71</v>
      </c>
      <c r="J11" s="441">
        <v>0.23207371860860304</v>
      </c>
    </row>
    <row r="12" spans="2:10" x14ac:dyDescent="0.25">
      <c r="B12" s="741" t="s">
        <v>233</v>
      </c>
      <c r="C12" s="318" t="s">
        <v>271</v>
      </c>
      <c r="D12" s="438">
        <v>145807.95000000001</v>
      </c>
      <c r="E12" s="438">
        <v>933.54000000000019</v>
      </c>
      <c r="F12" s="438">
        <v>146741.49000000002</v>
      </c>
      <c r="G12" s="444">
        <v>143318.20000000001</v>
      </c>
      <c r="H12" s="444">
        <v>13</v>
      </c>
      <c r="I12" s="444">
        <v>143331.20000000001</v>
      </c>
      <c r="J12" s="9">
        <v>-2.3240121113667356E-2</v>
      </c>
    </row>
    <row r="13" spans="2:10" ht="22.5" x14ac:dyDescent="0.25">
      <c r="B13" s="741"/>
      <c r="C13" s="318" t="s">
        <v>269</v>
      </c>
      <c r="D13" s="438">
        <v>524953.85999999987</v>
      </c>
      <c r="E13" s="438">
        <v>97610.590000000011</v>
      </c>
      <c r="F13" s="438">
        <v>622564.44999999984</v>
      </c>
      <c r="G13" s="444">
        <v>458801.75000000006</v>
      </c>
      <c r="H13" s="444">
        <v>87867.470000000016</v>
      </c>
      <c r="I13" s="444">
        <v>546669.22000000009</v>
      </c>
      <c r="J13" s="9">
        <v>-0.12190742661261778</v>
      </c>
    </row>
    <row r="14" spans="2:10" x14ac:dyDescent="0.25">
      <c r="B14" s="741"/>
      <c r="C14" s="318" t="s">
        <v>233</v>
      </c>
      <c r="D14" s="438">
        <v>276486.58500000014</v>
      </c>
      <c r="E14" s="438">
        <v>80642.599999999991</v>
      </c>
      <c r="F14" s="438">
        <v>357129.18500000011</v>
      </c>
      <c r="G14" s="444">
        <v>253306.47000000003</v>
      </c>
      <c r="H14" s="444">
        <v>98148.239999999991</v>
      </c>
      <c r="I14" s="444">
        <v>351454.71</v>
      </c>
      <c r="J14" s="9">
        <v>-1.5889138267991432E-2</v>
      </c>
    </row>
    <row r="15" spans="2:10" x14ac:dyDescent="0.25">
      <c r="B15" s="741"/>
      <c r="C15" s="318" t="s">
        <v>270</v>
      </c>
      <c r="D15" s="438">
        <v>191053.57000000004</v>
      </c>
      <c r="E15" s="438">
        <v>33550.290000000008</v>
      </c>
      <c r="F15" s="438">
        <v>224603.86000000004</v>
      </c>
      <c r="G15" s="444">
        <v>177496.81000000003</v>
      </c>
      <c r="H15" s="444">
        <v>32092.400000000001</v>
      </c>
      <c r="I15" s="444">
        <v>209589.21000000002</v>
      </c>
      <c r="J15" s="9">
        <v>-6.6849474448034907E-2</v>
      </c>
    </row>
    <row r="16" spans="2:10" x14ac:dyDescent="0.25">
      <c r="B16" s="741"/>
      <c r="C16" s="318" t="s">
        <v>275</v>
      </c>
      <c r="D16" s="438">
        <v>24.000000000000004</v>
      </c>
      <c r="E16" s="438">
        <v>302931.13999999996</v>
      </c>
      <c r="F16" s="438">
        <v>302955.13999999996</v>
      </c>
      <c r="G16" s="444">
        <v>36.799999999999997</v>
      </c>
      <c r="H16" s="444">
        <v>493176.93999999994</v>
      </c>
      <c r="I16" s="444">
        <v>493213.73999999993</v>
      </c>
      <c r="J16" s="9">
        <v>0.62800915013358094</v>
      </c>
    </row>
    <row r="17" spans="2:10" x14ac:dyDescent="0.25">
      <c r="B17" s="741"/>
      <c r="C17" s="318" t="s">
        <v>268</v>
      </c>
      <c r="D17" s="438">
        <v>420325.6</v>
      </c>
      <c r="E17" s="438">
        <v>0</v>
      </c>
      <c r="F17" s="438">
        <v>420325.6</v>
      </c>
      <c r="G17" s="444">
        <v>717033.6</v>
      </c>
      <c r="H17" s="444">
        <v>0</v>
      </c>
      <c r="I17" s="444">
        <v>717033.6</v>
      </c>
      <c r="J17" s="9">
        <v>0.70590037818300866</v>
      </c>
    </row>
    <row r="18" spans="2:10" ht="22.5" x14ac:dyDescent="0.25">
      <c r="B18" s="741"/>
      <c r="C18" s="439" t="s">
        <v>280</v>
      </c>
      <c r="D18" s="440">
        <v>1558651.5649999999</v>
      </c>
      <c r="E18" s="440">
        <v>515668.15999999992</v>
      </c>
      <c r="F18" s="440">
        <v>2074319.7250000001</v>
      </c>
      <c r="G18" s="445">
        <v>1749993.6300000004</v>
      </c>
      <c r="H18" s="445">
        <v>711298.04999999993</v>
      </c>
      <c r="I18" s="445">
        <v>2461291.6800000002</v>
      </c>
      <c r="J18" s="441">
        <v>0.18655366881785795</v>
      </c>
    </row>
    <row r="19" spans="2:10" ht="22.5" x14ac:dyDescent="0.25">
      <c r="B19" s="741" t="s">
        <v>234</v>
      </c>
      <c r="C19" s="318" t="s">
        <v>282</v>
      </c>
      <c r="D19" s="438">
        <v>20924.2</v>
      </c>
      <c r="E19" s="438">
        <v>8351.9200000000037</v>
      </c>
      <c r="F19" s="438">
        <v>29276.120000000003</v>
      </c>
      <c r="G19" s="444">
        <v>22646.6</v>
      </c>
      <c r="H19" s="444">
        <v>12411.050000000001</v>
      </c>
      <c r="I19" s="444">
        <v>35057.65</v>
      </c>
      <c r="J19" s="9">
        <v>0.19748279485123033</v>
      </c>
    </row>
    <row r="20" spans="2:10" x14ac:dyDescent="0.25">
      <c r="B20" s="741"/>
      <c r="C20" s="318" t="s">
        <v>279</v>
      </c>
      <c r="D20" s="438">
        <v>220841.50000000003</v>
      </c>
      <c r="E20" s="438">
        <v>41620.61</v>
      </c>
      <c r="F20" s="438">
        <v>262462.11000000004</v>
      </c>
      <c r="G20" s="444">
        <v>277031.78099999996</v>
      </c>
      <c r="H20" s="444">
        <v>60881.37000000001</v>
      </c>
      <c r="I20" s="444">
        <v>337913.15099999995</v>
      </c>
      <c r="J20" s="9">
        <v>0.2874740319659852</v>
      </c>
    </row>
    <row r="21" spans="2:10" ht="22.5" x14ac:dyDescent="0.25">
      <c r="B21" s="741"/>
      <c r="C21" s="318" t="s">
        <v>281</v>
      </c>
      <c r="D21" s="438">
        <v>139441.69</v>
      </c>
      <c r="E21" s="438">
        <v>25670.390000000003</v>
      </c>
      <c r="F21" s="438">
        <v>165112.08000000002</v>
      </c>
      <c r="G21" s="444">
        <v>122160.98</v>
      </c>
      <c r="H21" s="444">
        <v>39063.650000000016</v>
      </c>
      <c r="I21" s="444">
        <v>161224.63</v>
      </c>
      <c r="J21" s="9">
        <v>-2.354431002262225E-2</v>
      </c>
    </row>
    <row r="22" spans="2:10" ht="22.5" x14ac:dyDescent="0.25">
      <c r="B22" s="741"/>
      <c r="C22" s="439" t="s">
        <v>288</v>
      </c>
      <c r="D22" s="440">
        <v>381207.39</v>
      </c>
      <c r="E22" s="440">
        <v>75642.920000000013</v>
      </c>
      <c r="F22" s="440">
        <v>456850.31000000006</v>
      </c>
      <c r="G22" s="445">
        <v>421839.36099999992</v>
      </c>
      <c r="H22" s="445">
        <v>112356.07000000004</v>
      </c>
      <c r="I22" s="445">
        <v>534195.43099999998</v>
      </c>
      <c r="J22" s="441">
        <v>0.16930079570264467</v>
      </c>
    </row>
    <row r="23" spans="2:10" x14ac:dyDescent="0.25">
      <c r="B23" s="741" t="s">
        <v>235</v>
      </c>
      <c r="C23" s="318" t="s">
        <v>289</v>
      </c>
      <c r="D23" s="438">
        <v>276591</v>
      </c>
      <c r="E23" s="438">
        <v>0</v>
      </c>
      <c r="F23" s="438">
        <v>276591</v>
      </c>
      <c r="G23" s="444">
        <v>263375.8</v>
      </c>
      <c r="H23" s="444">
        <v>0</v>
      </c>
      <c r="I23" s="444">
        <v>263375.8</v>
      </c>
      <c r="J23" s="9">
        <v>-4.777885036027929E-2</v>
      </c>
    </row>
    <row r="24" spans="2:10" x14ac:dyDescent="0.25">
      <c r="B24" s="741"/>
      <c r="C24" s="318" t="s">
        <v>235</v>
      </c>
      <c r="D24" s="438">
        <v>167507.83500000002</v>
      </c>
      <c r="E24" s="438">
        <v>6420.6800000000012</v>
      </c>
      <c r="F24" s="438">
        <v>173928.51500000001</v>
      </c>
      <c r="G24" s="444">
        <v>75354.906999999992</v>
      </c>
      <c r="H24" s="444">
        <v>5443.7800000000007</v>
      </c>
      <c r="I24" s="444">
        <v>80798.686999999991</v>
      </c>
      <c r="J24" s="9">
        <v>-0.53544887679860897</v>
      </c>
    </row>
    <row r="25" spans="2:10" x14ac:dyDescent="0.25">
      <c r="B25" s="741"/>
      <c r="C25" s="318" t="s">
        <v>287</v>
      </c>
      <c r="D25" s="438">
        <v>23343.55</v>
      </c>
      <c r="E25" s="438">
        <v>7114.25</v>
      </c>
      <c r="F25" s="438">
        <v>30457.8</v>
      </c>
      <c r="G25" s="444">
        <v>25416.92</v>
      </c>
      <c r="H25" s="444">
        <v>9240.74</v>
      </c>
      <c r="I25" s="444">
        <v>34657.659999999996</v>
      </c>
      <c r="J25" s="9">
        <v>0.13789111491965933</v>
      </c>
    </row>
    <row r="26" spans="2:10" ht="22.5" x14ac:dyDescent="0.25">
      <c r="B26" s="741"/>
      <c r="C26" s="439" t="s">
        <v>294</v>
      </c>
      <c r="D26" s="440">
        <v>467442.38500000001</v>
      </c>
      <c r="E26" s="440">
        <v>13534.93</v>
      </c>
      <c r="F26" s="440">
        <v>480977.315</v>
      </c>
      <c r="G26" s="445">
        <v>364147.62699999998</v>
      </c>
      <c r="H26" s="445">
        <v>14684.52</v>
      </c>
      <c r="I26" s="445">
        <v>378832.14699999994</v>
      </c>
      <c r="J26" s="441">
        <v>-0.21237003246192609</v>
      </c>
    </row>
    <row r="27" spans="2:10" x14ac:dyDescent="0.25">
      <c r="B27" s="741" t="s">
        <v>244</v>
      </c>
      <c r="C27" s="318" t="s">
        <v>244</v>
      </c>
      <c r="D27" s="438">
        <v>790598.38490449591</v>
      </c>
      <c r="E27" s="438">
        <v>802320.25</v>
      </c>
      <c r="F27" s="438">
        <v>1592918.6349044959</v>
      </c>
      <c r="G27" s="444">
        <v>699800.01514999568</v>
      </c>
      <c r="H27" s="444">
        <v>775526.08</v>
      </c>
      <c r="I27" s="444">
        <v>1475326.0951499958</v>
      </c>
      <c r="J27" s="9">
        <v>-7.3822062959010171E-2</v>
      </c>
    </row>
    <row r="28" spans="2:10" x14ac:dyDescent="0.25">
      <c r="B28" s="741"/>
      <c r="C28" s="318" t="s">
        <v>293</v>
      </c>
      <c r="D28" s="438">
        <v>527868.76956249902</v>
      </c>
      <c r="E28" s="438">
        <v>1162386.53</v>
      </c>
      <c r="F28" s="438">
        <v>1690255.2995624989</v>
      </c>
      <c r="G28" s="444">
        <v>744382.315909995</v>
      </c>
      <c r="H28" s="444">
        <v>1440527.7200000002</v>
      </c>
      <c r="I28" s="444">
        <v>2184910.0359099954</v>
      </c>
      <c r="J28" s="9">
        <v>0.29265090100621571</v>
      </c>
    </row>
    <row r="29" spans="2:10" x14ac:dyDescent="0.25">
      <c r="B29" s="741"/>
      <c r="C29" s="318" t="s">
        <v>297</v>
      </c>
      <c r="D29" s="438">
        <v>14801.559999999998</v>
      </c>
      <c r="E29" s="438">
        <v>1040075.2699999999</v>
      </c>
      <c r="F29" s="438">
        <v>1054876.8299999998</v>
      </c>
      <c r="G29" s="444">
        <v>17600.159999999996</v>
      </c>
      <c r="H29" s="444">
        <v>1213543.43</v>
      </c>
      <c r="I29" s="444">
        <v>1231143.5899999999</v>
      </c>
      <c r="J29" s="9">
        <v>0.16709700600780097</v>
      </c>
    </row>
    <row r="30" spans="2:10" x14ac:dyDescent="0.25">
      <c r="B30" s="741"/>
      <c r="C30" s="318" t="s">
        <v>295</v>
      </c>
      <c r="D30" s="438">
        <v>390123.38999999996</v>
      </c>
      <c r="E30" s="438">
        <v>70709.259999999995</v>
      </c>
      <c r="F30" s="438">
        <v>460832.64999999997</v>
      </c>
      <c r="G30" s="444">
        <v>417577.27999999997</v>
      </c>
      <c r="H30" s="444">
        <v>88460.58</v>
      </c>
      <c r="I30" s="444">
        <v>506037.86</v>
      </c>
      <c r="J30" s="9">
        <v>9.8094633702711764E-2</v>
      </c>
    </row>
    <row r="31" spans="2:10" ht="22.5" x14ac:dyDescent="0.25">
      <c r="B31" s="741"/>
      <c r="C31" s="439" t="s">
        <v>589</v>
      </c>
      <c r="D31" s="440">
        <v>1723392.104466995</v>
      </c>
      <c r="E31" s="440">
        <v>3075491.3099999996</v>
      </c>
      <c r="F31" s="440">
        <v>4798883.4144669948</v>
      </c>
      <c r="G31" s="445">
        <v>1879359.7710599906</v>
      </c>
      <c r="H31" s="445">
        <v>3518057.8100000005</v>
      </c>
      <c r="I31" s="445">
        <v>5397417.5810599914</v>
      </c>
      <c r="J31" s="441">
        <v>0.1247236314990734</v>
      </c>
    </row>
    <row r="32" spans="2:10" x14ac:dyDescent="0.25">
      <c r="B32" s="741" t="s">
        <v>590</v>
      </c>
      <c r="C32" s="318" t="s">
        <v>306</v>
      </c>
      <c r="D32" s="438">
        <v>19728.2</v>
      </c>
      <c r="E32" s="438">
        <v>419645.46</v>
      </c>
      <c r="F32" s="438">
        <v>439373.66000000003</v>
      </c>
      <c r="G32" s="444">
        <v>18607.179999999997</v>
      </c>
      <c r="H32" s="444">
        <v>769686.78000000014</v>
      </c>
      <c r="I32" s="444">
        <v>788293.9600000002</v>
      </c>
      <c r="J32" s="9">
        <v>0.79413112747814729</v>
      </c>
    </row>
    <row r="33" spans="2:10" x14ac:dyDescent="0.25">
      <c r="B33" s="741"/>
      <c r="C33" s="318" t="s">
        <v>305</v>
      </c>
      <c r="D33" s="438">
        <v>418866.61799999961</v>
      </c>
      <c r="E33" s="438">
        <v>438598.66000000003</v>
      </c>
      <c r="F33" s="438">
        <v>857465.2779999997</v>
      </c>
      <c r="G33" s="444">
        <v>487788.23400000023</v>
      </c>
      <c r="H33" s="444">
        <v>327409.78999999998</v>
      </c>
      <c r="I33" s="444">
        <v>815198.02400000021</v>
      </c>
      <c r="J33" s="9">
        <v>-4.9293254297813727E-2</v>
      </c>
    </row>
    <row r="34" spans="2:10" x14ac:dyDescent="0.25">
      <c r="B34" s="741"/>
      <c r="C34" s="318" t="s">
        <v>304</v>
      </c>
      <c r="D34" s="438">
        <v>470500.86169000057</v>
      </c>
      <c r="E34" s="438">
        <v>66580.500000000015</v>
      </c>
      <c r="F34" s="438">
        <v>537081.36169000063</v>
      </c>
      <c r="G34" s="444">
        <v>573343.94700000132</v>
      </c>
      <c r="H34" s="444">
        <v>88826.159999999989</v>
      </c>
      <c r="I34" s="444">
        <v>662170.10700000136</v>
      </c>
      <c r="J34" s="9">
        <v>0.23290464766156038</v>
      </c>
    </row>
    <row r="35" spans="2:10" x14ac:dyDescent="0.25">
      <c r="B35" s="741"/>
      <c r="C35" s="318" t="s">
        <v>307</v>
      </c>
      <c r="D35" s="438">
        <v>1745.12</v>
      </c>
      <c r="E35" s="438">
        <v>15419.37</v>
      </c>
      <c r="F35" s="438">
        <v>17164.490000000002</v>
      </c>
      <c r="G35" s="444">
        <v>1578.22</v>
      </c>
      <c r="H35" s="444">
        <v>20179.36</v>
      </c>
      <c r="I35" s="444">
        <v>21757.58</v>
      </c>
      <c r="J35" s="9">
        <v>0.26759257047544094</v>
      </c>
    </row>
    <row r="36" spans="2:10" x14ac:dyDescent="0.25">
      <c r="B36" s="741"/>
      <c r="C36" s="318" t="s">
        <v>303</v>
      </c>
      <c r="D36" s="438">
        <v>513018.94599999953</v>
      </c>
      <c r="E36" s="438">
        <v>145201.21</v>
      </c>
      <c r="F36" s="438">
        <v>658220.15599999949</v>
      </c>
      <c r="G36" s="444">
        <v>706684.87199999904</v>
      </c>
      <c r="H36" s="444">
        <v>185122.27</v>
      </c>
      <c r="I36" s="444">
        <v>891807.14199999906</v>
      </c>
      <c r="J36" s="9">
        <v>0.35487668353929869</v>
      </c>
    </row>
    <row r="37" spans="2:10" x14ac:dyDescent="0.25">
      <c r="B37" s="741"/>
      <c r="C37" s="439" t="s">
        <v>591</v>
      </c>
      <c r="D37" s="440">
        <v>1423859.7456899998</v>
      </c>
      <c r="E37" s="440">
        <v>1085445.2000000002</v>
      </c>
      <c r="F37" s="440">
        <v>2509304.9456899995</v>
      </c>
      <c r="G37" s="445">
        <v>1788002.4530000004</v>
      </c>
      <c r="H37" s="445">
        <v>1391224.36</v>
      </c>
      <c r="I37" s="445">
        <v>3179226.813000001</v>
      </c>
      <c r="J37" s="441">
        <v>0.26697507150761579</v>
      </c>
    </row>
    <row r="38" spans="2:10" x14ac:dyDescent="0.25">
      <c r="B38" s="741" t="s">
        <v>247</v>
      </c>
      <c r="C38" s="318" t="s">
        <v>313</v>
      </c>
      <c r="D38" s="438">
        <v>14099.050000000001</v>
      </c>
      <c r="E38" s="438">
        <v>2.4</v>
      </c>
      <c r="F38" s="438">
        <v>14101.45</v>
      </c>
      <c r="G38" s="444">
        <v>15599.16</v>
      </c>
      <c r="H38" s="444">
        <v>36.6</v>
      </c>
      <c r="I38" s="444">
        <v>15635.76</v>
      </c>
      <c r="J38" s="9">
        <v>0.10880512287743449</v>
      </c>
    </row>
    <row r="39" spans="2:10" x14ac:dyDescent="0.25">
      <c r="B39" s="741"/>
      <c r="C39" s="439" t="s">
        <v>314</v>
      </c>
      <c r="D39" s="440">
        <v>14099.050000000001</v>
      </c>
      <c r="E39" s="440">
        <v>2.4</v>
      </c>
      <c r="F39" s="440">
        <v>14101.45</v>
      </c>
      <c r="G39" s="445">
        <v>15599.16</v>
      </c>
      <c r="H39" s="445">
        <v>36.6</v>
      </c>
      <c r="I39" s="445">
        <v>15635.76</v>
      </c>
      <c r="J39" s="441">
        <v>0.10880512287743449</v>
      </c>
    </row>
    <row r="40" spans="2:10" x14ac:dyDescent="0.25">
      <c r="B40" s="741" t="s">
        <v>237</v>
      </c>
      <c r="C40" s="318" t="s">
        <v>316</v>
      </c>
      <c r="D40" s="438">
        <v>17328.62</v>
      </c>
      <c r="E40" s="438">
        <v>12990.990000000002</v>
      </c>
      <c r="F40" s="438">
        <v>30319.61</v>
      </c>
      <c r="G40" s="444">
        <v>21885.37</v>
      </c>
      <c r="H40" s="444">
        <v>24419.600000000002</v>
      </c>
      <c r="I40" s="444">
        <v>46304.97</v>
      </c>
      <c r="J40" s="9">
        <v>0.52722841751592453</v>
      </c>
    </row>
    <row r="41" spans="2:10" x14ac:dyDescent="0.25">
      <c r="B41" s="741"/>
      <c r="C41" s="318" t="s">
        <v>318</v>
      </c>
      <c r="D41" s="438">
        <v>1271.8100000000002</v>
      </c>
      <c r="E41" s="438">
        <v>52624.4</v>
      </c>
      <c r="F41" s="438">
        <v>53896.21</v>
      </c>
      <c r="G41" s="444">
        <v>78.680000000000007</v>
      </c>
      <c r="H41" s="444">
        <v>67088.08</v>
      </c>
      <c r="I41" s="444">
        <v>67166.759999999995</v>
      </c>
      <c r="J41" s="9">
        <v>0.24622417791529294</v>
      </c>
    </row>
    <row r="42" spans="2:10" ht="22.5" x14ac:dyDescent="0.25">
      <c r="B42" s="741"/>
      <c r="C42" s="439" t="s">
        <v>324</v>
      </c>
      <c r="D42" s="440">
        <v>18600.43</v>
      </c>
      <c r="E42" s="440">
        <v>65615.39</v>
      </c>
      <c r="F42" s="440">
        <v>84215.82</v>
      </c>
      <c r="G42" s="445">
        <v>21964.05</v>
      </c>
      <c r="H42" s="445">
        <v>91507.680000000008</v>
      </c>
      <c r="I42" s="445">
        <v>113471.73</v>
      </c>
      <c r="J42" s="441">
        <v>0.3473920933145338</v>
      </c>
    </row>
    <row r="43" spans="2:10" ht="20.45" customHeight="1" x14ac:dyDescent="0.25">
      <c r="B43" s="741" t="s">
        <v>248</v>
      </c>
      <c r="C43" s="318" t="s">
        <v>592</v>
      </c>
      <c r="D43" s="438">
        <v>6977.79</v>
      </c>
      <c r="E43" s="438">
        <v>18.000000000000004</v>
      </c>
      <c r="F43" s="438">
        <v>6995.79</v>
      </c>
      <c r="G43" s="444">
        <v>9042.2699999999986</v>
      </c>
      <c r="H43" s="444">
        <v>5</v>
      </c>
      <c r="I43" s="444">
        <v>9047.2699999999986</v>
      </c>
      <c r="J43" s="9">
        <v>0.29324493731229762</v>
      </c>
    </row>
    <row r="44" spans="2:10" ht="45" x14ac:dyDescent="0.25">
      <c r="B44" s="741"/>
      <c r="C44" s="439" t="s">
        <v>329</v>
      </c>
      <c r="D44" s="440">
        <v>6977.79</v>
      </c>
      <c r="E44" s="440">
        <v>18.000000000000004</v>
      </c>
      <c r="F44" s="440">
        <v>6995.79</v>
      </c>
      <c r="G44" s="445">
        <v>9042.2699999999986</v>
      </c>
      <c r="H44" s="445">
        <v>5</v>
      </c>
      <c r="I44" s="445">
        <v>9047.2699999999986</v>
      </c>
      <c r="J44" s="441">
        <v>0.29324493731229762</v>
      </c>
    </row>
    <row r="45" spans="2:10" ht="14.45" customHeight="1" x14ac:dyDescent="0.25">
      <c r="B45" s="741" t="s">
        <v>593</v>
      </c>
      <c r="C45" s="318" t="s">
        <v>331</v>
      </c>
      <c r="D45" s="438">
        <v>11062.274999999998</v>
      </c>
      <c r="E45" s="438">
        <v>1320.5000000000002</v>
      </c>
      <c r="F45" s="438">
        <v>12382.774999999998</v>
      </c>
      <c r="G45" s="444">
        <v>6679.4499999999989</v>
      </c>
      <c r="H45" s="444">
        <v>1168.72</v>
      </c>
      <c r="I45" s="444">
        <v>7848.1699999999992</v>
      </c>
      <c r="J45" s="9">
        <v>-0.36620264843704253</v>
      </c>
    </row>
    <row r="46" spans="2:10" x14ac:dyDescent="0.25">
      <c r="B46" s="741"/>
      <c r="C46" s="318" t="s">
        <v>330</v>
      </c>
      <c r="D46" s="438">
        <v>42068.040000000008</v>
      </c>
      <c r="E46" s="438">
        <v>46.75</v>
      </c>
      <c r="F46" s="438">
        <v>42114.790000000008</v>
      </c>
      <c r="G46" s="444">
        <v>68727.49000000002</v>
      </c>
      <c r="H46" s="444">
        <v>0</v>
      </c>
      <c r="I46" s="444">
        <v>68727.49000000002</v>
      </c>
      <c r="J46" s="9">
        <v>0.63190864776958411</v>
      </c>
    </row>
    <row r="47" spans="2:10" x14ac:dyDescent="0.25">
      <c r="B47" s="741"/>
      <c r="C47" s="318" t="s">
        <v>333</v>
      </c>
      <c r="D47" s="438">
        <v>1284.54</v>
      </c>
      <c r="E47" s="438">
        <v>0</v>
      </c>
      <c r="F47" s="438">
        <v>1284.54</v>
      </c>
      <c r="G47" s="444">
        <v>1265.4499999999998</v>
      </c>
      <c r="H47" s="444">
        <v>0</v>
      </c>
      <c r="I47" s="444">
        <v>1265.4499999999998</v>
      </c>
      <c r="J47" s="9">
        <v>-1.4861351145157187E-2</v>
      </c>
    </row>
    <row r="48" spans="2:10" ht="45" x14ac:dyDescent="0.25">
      <c r="B48" s="741"/>
      <c r="C48" s="439" t="s">
        <v>594</v>
      </c>
      <c r="D48" s="440">
        <v>54414.855000000003</v>
      </c>
      <c r="E48" s="440">
        <v>1367.2500000000002</v>
      </c>
      <c r="F48" s="440">
        <v>55782.105000000003</v>
      </c>
      <c r="G48" s="445">
        <v>76672.390000000014</v>
      </c>
      <c r="H48" s="445">
        <v>1168.72</v>
      </c>
      <c r="I48" s="445">
        <v>77841.110000000015</v>
      </c>
      <c r="J48" s="441">
        <v>0.39544949047727784</v>
      </c>
    </row>
    <row r="49" spans="2:10" ht="14.45" customHeight="1" x14ac:dyDescent="0.25">
      <c r="B49" s="741" t="s">
        <v>595</v>
      </c>
      <c r="C49" s="318" t="s">
        <v>48</v>
      </c>
      <c r="D49" s="438">
        <v>0.17</v>
      </c>
      <c r="E49" s="438">
        <v>13</v>
      </c>
      <c r="F49" s="438">
        <v>13.17</v>
      </c>
      <c r="G49" s="444">
        <v>0.2</v>
      </c>
      <c r="H49" s="444">
        <v>5.2</v>
      </c>
      <c r="I49" s="444">
        <v>5.4</v>
      </c>
      <c r="J49" s="9">
        <v>-0.58997722095671978</v>
      </c>
    </row>
    <row r="50" spans="2:10" ht="22.5" x14ac:dyDescent="0.25">
      <c r="B50" s="741"/>
      <c r="C50" s="318" t="s">
        <v>338</v>
      </c>
      <c r="D50" s="438">
        <v>0.2</v>
      </c>
      <c r="E50" s="438">
        <v>2472.0799999999995</v>
      </c>
      <c r="F50" s="438">
        <v>2472.2799999999997</v>
      </c>
      <c r="G50" s="444">
        <v>0.4</v>
      </c>
      <c r="H50" s="444">
        <v>611.81000000000006</v>
      </c>
      <c r="I50" s="444">
        <v>612.21</v>
      </c>
      <c r="J50" s="9">
        <v>-0.75237028168330444</v>
      </c>
    </row>
    <row r="51" spans="2:10" x14ac:dyDescent="0.25">
      <c r="B51" s="749" t="s">
        <v>596</v>
      </c>
      <c r="C51" s="749"/>
      <c r="D51" s="442">
        <v>6046962.9551569959</v>
      </c>
      <c r="E51" s="442">
        <v>4858195.6499999994</v>
      </c>
      <c r="F51" s="442">
        <v>10905158.605156992</v>
      </c>
      <c r="G51" s="445">
        <v>6817609.0720599918</v>
      </c>
      <c r="H51" s="445">
        <v>5858422.0099999998</v>
      </c>
      <c r="I51" s="445">
        <v>12676031.082059992</v>
      </c>
      <c r="J51" s="446">
        <v>0.16238851180628999</v>
      </c>
    </row>
    <row r="52" spans="2:10" ht="14.45" customHeight="1" x14ac:dyDescent="0.25">
      <c r="B52" s="750" t="s">
        <v>11</v>
      </c>
      <c r="C52" s="750"/>
      <c r="D52" s="750"/>
      <c r="E52" s="750"/>
      <c r="F52" s="750"/>
      <c r="G52" s="750"/>
      <c r="H52" s="750"/>
      <c r="I52" s="750"/>
      <c r="J52" s="750"/>
    </row>
  </sheetData>
  <mergeCells count="21">
    <mergeCell ref="B49:B50"/>
    <mergeCell ref="B51:C51"/>
    <mergeCell ref="B52:J52"/>
    <mergeCell ref="B27:B31"/>
    <mergeCell ref="B32:B37"/>
    <mergeCell ref="B38:B39"/>
    <mergeCell ref="B40:B42"/>
    <mergeCell ref="B43:B44"/>
    <mergeCell ref="B45:B48"/>
    <mergeCell ref="J4:J5"/>
    <mergeCell ref="B6:B7"/>
    <mergeCell ref="B8:B11"/>
    <mergeCell ref="B12:B18"/>
    <mergeCell ref="B19:B22"/>
    <mergeCell ref="G4:H4"/>
    <mergeCell ref="I4:I5"/>
    <mergeCell ref="B23:B26"/>
    <mergeCell ref="B4:B5"/>
    <mergeCell ref="C4:C5"/>
    <mergeCell ref="D4:E4"/>
    <mergeCell ref="F4:F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54CC"/>
  </sheetPr>
  <dimension ref="B2:L69"/>
  <sheetViews>
    <sheetView workbookViewId="0"/>
  </sheetViews>
  <sheetFormatPr baseColWidth="10" defaultRowHeight="15" x14ac:dyDescent="0.25"/>
  <cols>
    <col min="1" max="1" width="3.7109375" customWidth="1"/>
    <col min="9" max="9" width="11.85546875" customWidth="1"/>
    <col min="10" max="10" width="10.85546875" bestFit="1" customWidth="1"/>
    <col min="11" max="11" width="17.42578125" bestFit="1" customWidth="1"/>
    <col min="12" max="12" width="17.28515625" bestFit="1" customWidth="1"/>
  </cols>
  <sheetData>
    <row r="2" spans="2:12" x14ac:dyDescent="0.25">
      <c r="B2" s="457" t="s">
        <v>597</v>
      </c>
      <c r="C2" s="458"/>
      <c r="D2" s="225"/>
      <c r="E2" s="225"/>
      <c r="F2" s="225"/>
      <c r="G2" s="225"/>
      <c r="H2" s="225"/>
      <c r="I2" s="225"/>
      <c r="J2" s="225"/>
      <c r="K2" s="225"/>
      <c r="L2" s="225"/>
    </row>
    <row r="3" spans="2:12" x14ac:dyDescent="0.25">
      <c r="B3" s="752"/>
      <c r="C3" s="753"/>
      <c r="D3" s="756" t="s">
        <v>598</v>
      </c>
      <c r="E3" s="756"/>
      <c r="F3" s="756"/>
      <c r="G3" s="756" t="s">
        <v>599</v>
      </c>
      <c r="H3" s="756"/>
      <c r="I3" s="756"/>
      <c r="J3" s="757" t="s">
        <v>600</v>
      </c>
      <c r="K3" s="757"/>
      <c r="L3" s="757"/>
    </row>
    <row r="4" spans="2:12" x14ac:dyDescent="0.25">
      <c r="B4" s="754"/>
      <c r="C4" s="755"/>
      <c r="D4" s="459">
        <v>2016</v>
      </c>
      <c r="E4" s="459">
        <v>2017</v>
      </c>
      <c r="F4" s="471">
        <v>2018</v>
      </c>
      <c r="G4" s="459">
        <v>2016</v>
      </c>
      <c r="H4" s="459">
        <v>2017</v>
      </c>
      <c r="I4" s="471">
        <v>2018</v>
      </c>
      <c r="J4" s="477" t="s">
        <v>601</v>
      </c>
      <c r="K4" s="477" t="s">
        <v>602</v>
      </c>
      <c r="L4" s="477" t="s">
        <v>603</v>
      </c>
    </row>
    <row r="5" spans="2:12" x14ac:dyDescent="0.25">
      <c r="B5" s="751" t="s">
        <v>84</v>
      </c>
      <c r="C5" s="751"/>
      <c r="D5" s="460">
        <v>0.77082409306200705</v>
      </c>
      <c r="E5" s="460">
        <v>0.79313103475828362</v>
      </c>
      <c r="F5" s="472">
        <v>0.78824269130206071</v>
      </c>
      <c r="G5" s="461">
        <v>6.1385966223288877E-3</v>
      </c>
      <c r="H5" s="461">
        <v>5.8639010774405838E-3</v>
      </c>
      <c r="I5" s="474">
        <v>6.6829104242122168E-3</v>
      </c>
      <c r="J5" s="478">
        <v>3.7838841675145242E-4</v>
      </c>
      <c r="K5" s="478">
        <v>1.6039198192166981E-6</v>
      </c>
      <c r="L5" s="478">
        <v>3.2289691659281514E-2</v>
      </c>
    </row>
    <row r="6" spans="2:12" x14ac:dyDescent="0.25">
      <c r="B6" s="751" t="s">
        <v>73</v>
      </c>
      <c r="C6" s="751"/>
      <c r="D6" s="460">
        <v>0.84511288421018993</v>
      </c>
      <c r="E6" s="460">
        <v>0.84252982685032696</v>
      </c>
      <c r="F6" s="472">
        <v>0.82860009065047446</v>
      </c>
      <c r="G6" s="461">
        <v>5.080857384054927E-3</v>
      </c>
      <c r="H6" s="461">
        <v>4.7916743985683642E-3</v>
      </c>
      <c r="I6" s="474">
        <v>4.2783725746081891E-3</v>
      </c>
      <c r="J6" s="478">
        <v>1.0691239412986889E-5</v>
      </c>
      <c r="K6" s="478">
        <v>3.007124078489648E-4</v>
      </c>
      <c r="L6" s="478">
        <v>2.7950485316896513E-2</v>
      </c>
    </row>
    <row r="7" spans="2:12" x14ac:dyDescent="0.25">
      <c r="B7" s="741" t="s">
        <v>604</v>
      </c>
      <c r="C7" s="346" t="s">
        <v>74</v>
      </c>
      <c r="D7" s="460">
        <v>0.86564432205283104</v>
      </c>
      <c r="E7" s="460">
        <v>0.86653953861898347</v>
      </c>
      <c r="F7" s="472">
        <v>0.87756757644097072</v>
      </c>
      <c r="G7" s="461">
        <v>2.3860270667594961E-3</v>
      </c>
      <c r="H7" s="461">
        <v>1.4969185451070128E-3</v>
      </c>
      <c r="I7" s="474">
        <v>1.595671180748842E-3</v>
      </c>
      <c r="J7" s="478">
        <v>2.3117052469620502E-5</v>
      </c>
      <c r="K7" s="478">
        <v>1.4086566376917519E-5</v>
      </c>
      <c r="L7" s="478">
        <v>1.3935496786279734E-2</v>
      </c>
    </row>
    <row r="8" spans="2:12" x14ac:dyDescent="0.25">
      <c r="B8" s="741"/>
      <c r="C8" s="346" t="s">
        <v>78</v>
      </c>
      <c r="D8" s="460">
        <v>0.92797731581062393</v>
      </c>
      <c r="E8" s="460">
        <v>0.87966881547589326</v>
      </c>
      <c r="F8" s="472">
        <v>0.87599300133975022</v>
      </c>
      <c r="G8" s="461">
        <v>4.1036357662807971E-3</v>
      </c>
      <c r="H8" s="461">
        <v>7.00995489488362E-3</v>
      </c>
      <c r="I8" s="474">
        <v>6.8845338337442576E-3</v>
      </c>
      <c r="J8" s="478">
        <v>3.3269240007815896E-4</v>
      </c>
      <c r="K8" s="478">
        <v>1.9928750111767076E-5</v>
      </c>
      <c r="L8" s="478">
        <v>5.421171414664671E-2</v>
      </c>
    </row>
    <row r="9" spans="2:12" x14ac:dyDescent="0.25">
      <c r="B9" s="741"/>
      <c r="C9" s="346" t="s">
        <v>444</v>
      </c>
      <c r="D9" s="460">
        <v>0.74031151779786175</v>
      </c>
      <c r="E9" s="460">
        <v>0.79897677002234901</v>
      </c>
      <c r="F9" s="472">
        <v>0.78813663857231175</v>
      </c>
      <c r="G9" s="461">
        <v>1.3817969928890041E-2</v>
      </c>
      <c r="H9" s="461">
        <v>1.0066441470684284E-2</v>
      </c>
      <c r="I9" s="474">
        <v>9.7038077345056543E-3</v>
      </c>
      <c r="J9" s="478">
        <v>7.5977146228246146E-4</v>
      </c>
      <c r="K9" s="478">
        <v>0</v>
      </c>
      <c r="L9" s="478">
        <v>4.6293210686428422E-2</v>
      </c>
    </row>
    <row r="10" spans="2:12" x14ac:dyDescent="0.25">
      <c r="B10" s="741"/>
      <c r="C10" s="346" t="s">
        <v>454</v>
      </c>
      <c r="D10" s="460">
        <v>0.98392792781410032</v>
      </c>
      <c r="E10" s="460">
        <v>0.99220585998978661</v>
      </c>
      <c r="F10" s="472">
        <v>0.99267052006338563</v>
      </c>
      <c r="G10" s="461">
        <v>8.8312834659515314E-4</v>
      </c>
      <c r="H10" s="461">
        <v>4.5630257190103582E-4</v>
      </c>
      <c r="I10" s="474">
        <v>4.1336671626740094E-4</v>
      </c>
      <c r="J10" s="478">
        <v>0</v>
      </c>
      <c r="K10" s="478">
        <v>0</v>
      </c>
      <c r="L10" s="478">
        <v>5.6605792113269833E-2</v>
      </c>
    </row>
    <row r="11" spans="2:12" ht="22.5" x14ac:dyDescent="0.25">
      <c r="B11" s="741"/>
      <c r="C11" s="466" t="s">
        <v>605</v>
      </c>
      <c r="D11" s="467">
        <v>0.89088784887201733</v>
      </c>
      <c r="E11" s="467">
        <v>0.87818445842161941</v>
      </c>
      <c r="F11" s="472">
        <v>0.88272365394856867</v>
      </c>
      <c r="G11" s="468">
        <v>3.053637350608031E-3</v>
      </c>
      <c r="H11" s="468">
        <v>3.2608264736334676E-3</v>
      </c>
      <c r="I11" s="475">
        <v>3.2637115157609213E-3</v>
      </c>
      <c r="J11" s="479">
        <v>1.2494185919784953E-4</v>
      </c>
      <c r="K11" s="479">
        <v>1.4312646593009359E-5</v>
      </c>
      <c r="L11" s="479">
        <v>2.8530782540173084E-2</v>
      </c>
    </row>
    <row r="12" spans="2:12" x14ac:dyDescent="0.25">
      <c r="B12" s="741" t="s">
        <v>606</v>
      </c>
      <c r="C12" s="346" t="s">
        <v>94</v>
      </c>
      <c r="D12" s="460">
        <v>0.72393816776851438</v>
      </c>
      <c r="E12" s="460">
        <v>0.65345074112351842</v>
      </c>
      <c r="F12" s="472">
        <v>0.6605481859659913</v>
      </c>
      <c r="G12" s="461">
        <v>8.2775371466106678E-3</v>
      </c>
      <c r="H12" s="461">
        <v>8.8705393255052063E-3</v>
      </c>
      <c r="I12" s="474">
        <v>1.0147936048900017E-2</v>
      </c>
      <c r="J12" s="479">
        <v>3.4313949895232162E-5</v>
      </c>
      <c r="K12" s="479">
        <v>3.453523480589302E-4</v>
      </c>
      <c r="L12" s="479">
        <v>3.7614844969919882E-2</v>
      </c>
    </row>
    <row r="13" spans="2:12" x14ac:dyDescent="0.25">
      <c r="B13" s="741"/>
      <c r="C13" s="346" t="s">
        <v>90</v>
      </c>
      <c r="D13" s="460">
        <v>0.70632117105310466</v>
      </c>
      <c r="E13" s="460">
        <v>0.75607163720829229</v>
      </c>
      <c r="F13" s="472">
        <v>0.76578700816543688</v>
      </c>
      <c r="G13" s="461">
        <v>3.6456976332084551E-3</v>
      </c>
      <c r="H13" s="461">
        <v>4.7587913727368571E-3</v>
      </c>
      <c r="I13" s="474">
        <v>5.5506384976818472E-3</v>
      </c>
      <c r="J13" s="479">
        <v>4.9824428846328582E-5</v>
      </c>
      <c r="K13" s="479">
        <v>5.1875769158144674E-6</v>
      </c>
      <c r="L13" s="479">
        <v>3.9584816236129784E-2</v>
      </c>
    </row>
    <row r="14" spans="2:12" x14ac:dyDescent="0.25">
      <c r="B14" s="741"/>
      <c r="C14" s="346" t="s">
        <v>96</v>
      </c>
      <c r="D14" s="460">
        <v>0.79896890922006347</v>
      </c>
      <c r="E14" s="460">
        <v>0.81474438079922196</v>
      </c>
      <c r="F14" s="472">
        <v>0.8175337896098771</v>
      </c>
      <c r="G14" s="461">
        <v>4.8035824036252103E-3</v>
      </c>
      <c r="H14" s="461">
        <v>5.5247635031298115E-3</v>
      </c>
      <c r="I14" s="474">
        <v>6.6103160757915846E-3</v>
      </c>
      <c r="J14" s="479">
        <v>8.6707590574507834E-6</v>
      </c>
      <c r="K14" s="479">
        <v>9.8677518903967656E-4</v>
      </c>
      <c r="L14" s="479">
        <v>3.7074972606417282E-2</v>
      </c>
    </row>
    <row r="15" spans="2:12" x14ac:dyDescent="0.25">
      <c r="B15" s="741"/>
      <c r="C15" s="346" t="s">
        <v>93</v>
      </c>
      <c r="D15" s="460">
        <v>0.79408045665551108</v>
      </c>
      <c r="E15" s="460">
        <v>0.85133459290719449</v>
      </c>
      <c r="F15" s="472">
        <v>0.82356274820163855</v>
      </c>
      <c r="G15" s="461">
        <v>7.0971469114150462E-3</v>
      </c>
      <c r="H15" s="461">
        <v>6.1784314815816026E-3</v>
      </c>
      <c r="I15" s="474">
        <v>7.5561817271607296E-3</v>
      </c>
      <c r="J15" s="479">
        <v>8.2867353914124787E-6</v>
      </c>
      <c r="K15" s="479">
        <v>8.4089853290114538E-5</v>
      </c>
      <c r="L15" s="479">
        <v>4.375025454203587E-2</v>
      </c>
    </row>
    <row r="16" spans="2:12" x14ac:dyDescent="0.25">
      <c r="B16" s="741"/>
      <c r="C16" s="346" t="s">
        <v>97</v>
      </c>
      <c r="D16" s="460">
        <v>0.67302098173046487</v>
      </c>
      <c r="E16" s="460">
        <v>0.71161132132723237</v>
      </c>
      <c r="F16" s="472">
        <v>0.71183287187064936</v>
      </c>
      <c r="G16" s="461">
        <v>1.3217469452404797E-2</v>
      </c>
      <c r="H16" s="461">
        <v>1.1742837674406792E-2</v>
      </c>
      <c r="I16" s="474">
        <v>1.1840252597824253E-2</v>
      </c>
      <c r="J16" s="479">
        <v>1.9096560418722653E-5</v>
      </c>
      <c r="K16" s="479">
        <v>1.061478173720925E-3</v>
      </c>
      <c r="L16" s="479">
        <v>4.3014416707636068E-2</v>
      </c>
    </row>
    <row r="17" spans="2:12" x14ac:dyDescent="0.25">
      <c r="B17" s="741"/>
      <c r="C17" s="346" t="s">
        <v>450</v>
      </c>
      <c r="D17" s="460">
        <v>0.78654012142860508</v>
      </c>
      <c r="E17" s="460">
        <v>0.78702873267161999</v>
      </c>
      <c r="F17" s="472">
        <v>0.79913596570338463</v>
      </c>
      <c r="G17" s="461">
        <v>7.0334930689380931E-3</v>
      </c>
      <c r="H17" s="461">
        <v>7.0254609672037154E-3</v>
      </c>
      <c r="I17" s="474">
        <v>8.28397007839108E-3</v>
      </c>
      <c r="J17" s="479">
        <v>6.8355651549070527E-6</v>
      </c>
      <c r="K17" s="479">
        <v>8.892692526247211E-4</v>
      </c>
      <c r="L17" s="479">
        <v>4.1626686608031128E-2</v>
      </c>
    </row>
    <row r="18" spans="2:12" x14ac:dyDescent="0.25">
      <c r="B18" s="741"/>
      <c r="C18" s="346" t="s">
        <v>98</v>
      </c>
      <c r="D18" s="460">
        <v>0.86859439302976138</v>
      </c>
      <c r="E18" s="460">
        <v>0.8352823175576165</v>
      </c>
      <c r="F18" s="472">
        <v>0.84702079701123034</v>
      </c>
      <c r="G18" s="461">
        <v>6.1861790305010357E-3</v>
      </c>
      <c r="H18" s="461">
        <v>7.7212547899064982E-3</v>
      </c>
      <c r="I18" s="474">
        <v>7.6177333516303678E-3</v>
      </c>
      <c r="J18" s="479">
        <v>6.8142177307490809E-6</v>
      </c>
      <c r="K18" s="479">
        <v>3.4907987099222159E-3</v>
      </c>
      <c r="L18" s="479">
        <v>5.041027931508181E-2</v>
      </c>
    </row>
    <row r="19" spans="2:12" x14ac:dyDescent="0.25">
      <c r="B19" s="741"/>
      <c r="C19" s="346" t="s">
        <v>452</v>
      </c>
      <c r="D19" s="460">
        <v>0.83918644629277983</v>
      </c>
      <c r="E19" s="460">
        <v>0.70546858509038257</v>
      </c>
      <c r="F19" s="472">
        <v>0.78328506960709543</v>
      </c>
      <c r="G19" s="461">
        <v>2.8569484662731856E-3</v>
      </c>
      <c r="H19" s="461">
        <v>4.1802456127738238E-3</v>
      </c>
      <c r="I19" s="474">
        <v>4.125197196582801E-3</v>
      </c>
      <c r="J19" s="479">
        <v>9.2829411159521081E-6</v>
      </c>
      <c r="K19" s="479">
        <v>0</v>
      </c>
      <c r="L19" s="479">
        <v>2.0043931001599378E-2</v>
      </c>
    </row>
    <row r="20" spans="2:12" x14ac:dyDescent="0.25">
      <c r="B20" s="741"/>
      <c r="C20" s="346" t="s">
        <v>460</v>
      </c>
      <c r="D20" s="460">
        <v>0.78762155747498919</v>
      </c>
      <c r="E20" s="460">
        <v>0.76860236390033232</v>
      </c>
      <c r="F20" s="472">
        <v>0.81818338310362226</v>
      </c>
      <c r="G20" s="461">
        <v>4.8544101880805147E-3</v>
      </c>
      <c r="H20" s="461">
        <v>5.8106257343711531E-3</v>
      </c>
      <c r="I20" s="474">
        <v>5.1126421120082444E-3</v>
      </c>
      <c r="J20" s="479">
        <v>4.6936202321303338E-6</v>
      </c>
      <c r="K20" s="479">
        <v>0</v>
      </c>
      <c r="L20" s="479">
        <v>3.6055543769005979E-2</v>
      </c>
    </row>
    <row r="21" spans="2:12" x14ac:dyDescent="0.25">
      <c r="B21" s="741"/>
      <c r="C21" s="346" t="s">
        <v>461</v>
      </c>
      <c r="D21" s="460">
        <v>0.43745258249034924</v>
      </c>
      <c r="E21" s="460">
        <v>0.80015560600945013</v>
      </c>
      <c r="F21" s="472">
        <v>0.82055593701678831</v>
      </c>
      <c r="G21" s="461">
        <v>3.1778400129216281E-3</v>
      </c>
      <c r="H21" s="461">
        <v>5.2436353151164503E-3</v>
      </c>
      <c r="I21" s="474">
        <v>6.248813729835591E-3</v>
      </c>
      <c r="J21" s="479">
        <v>6.4942582697218931E-6</v>
      </c>
      <c r="K21" s="479">
        <v>0</v>
      </c>
      <c r="L21" s="479">
        <v>4.3995169830783429E-2</v>
      </c>
    </row>
    <row r="22" spans="2:12" x14ac:dyDescent="0.25">
      <c r="B22" s="741"/>
      <c r="C22" s="346" t="s">
        <v>465</v>
      </c>
      <c r="D22" s="460">
        <v>0.47032975407343192</v>
      </c>
      <c r="E22" s="460">
        <v>0.65581672175637051</v>
      </c>
      <c r="F22" s="472">
        <v>0.54592429050678737</v>
      </c>
      <c r="G22" s="461">
        <v>1.3476459502129612E-2</v>
      </c>
      <c r="H22" s="461">
        <v>1.3994457426260071E-2</v>
      </c>
      <c r="I22" s="474">
        <v>1.4405104954586044E-2</v>
      </c>
      <c r="J22" s="479">
        <v>8.2735536507421246E-6</v>
      </c>
      <c r="K22" s="479">
        <v>0</v>
      </c>
      <c r="L22" s="479">
        <v>3.1946813235129989E-2</v>
      </c>
    </row>
    <row r="23" spans="2:12" x14ac:dyDescent="0.25">
      <c r="B23" s="741"/>
      <c r="C23" s="346" t="s">
        <v>462</v>
      </c>
      <c r="D23" s="460">
        <v>0.90287909574394809</v>
      </c>
      <c r="E23" s="460">
        <v>0.82517594254938742</v>
      </c>
      <c r="F23" s="472">
        <v>0.68587467812414071</v>
      </c>
      <c r="G23" s="461">
        <v>1.9083896489916128E-3</v>
      </c>
      <c r="H23" s="461">
        <v>2.6720329880323065E-3</v>
      </c>
      <c r="I23" s="474">
        <v>5.0807660497495305E-3</v>
      </c>
      <c r="J23" s="479">
        <v>8.6329943638160417E-8</v>
      </c>
      <c r="K23" s="479">
        <v>0</v>
      </c>
      <c r="L23" s="479">
        <v>4.1542592881527021E-2</v>
      </c>
    </row>
    <row r="24" spans="2:12" x14ac:dyDescent="0.25">
      <c r="B24" s="741"/>
      <c r="C24" s="346" t="s">
        <v>463</v>
      </c>
      <c r="D24" s="460">
        <v>0.76856088954485646</v>
      </c>
      <c r="E24" s="460">
        <v>0.65304833437244092</v>
      </c>
      <c r="F24" s="472">
        <v>0.63806910970481157</v>
      </c>
      <c r="G24" s="461">
        <v>1.0558219838228815E-2</v>
      </c>
      <c r="H24" s="461">
        <v>1.7140009468212987E-2</v>
      </c>
      <c r="I24" s="474">
        <v>1.8528318703950556E-2</v>
      </c>
      <c r="J24" s="479">
        <v>1.1883450356594898E-5</v>
      </c>
      <c r="K24" s="479">
        <v>0</v>
      </c>
      <c r="L24" s="479">
        <v>5.166858949765598E-2</v>
      </c>
    </row>
    <row r="25" spans="2:12" x14ac:dyDescent="0.25">
      <c r="B25" s="741"/>
      <c r="C25" s="346" t="s">
        <v>607</v>
      </c>
      <c r="D25" s="460">
        <v>0.64046308596029655</v>
      </c>
      <c r="E25" s="460">
        <v>0.71499330269203776</v>
      </c>
      <c r="F25" s="472">
        <v>0.76539438773350366</v>
      </c>
      <c r="G25" s="461">
        <v>1.3146746057063509E-2</v>
      </c>
      <c r="H25" s="461">
        <v>1.2680466648113186E-2</v>
      </c>
      <c r="I25" s="474">
        <v>9.8438144283421632E-3</v>
      </c>
      <c r="J25" s="479">
        <v>2.3786453313949528E-5</v>
      </c>
      <c r="K25" s="479">
        <v>4.1350342738472594E-2</v>
      </c>
      <c r="L25" s="479">
        <v>4.1882181479547628E-2</v>
      </c>
    </row>
    <row r="26" spans="2:12" x14ac:dyDescent="0.25">
      <c r="B26" s="741"/>
      <c r="C26" s="346" t="s">
        <v>608</v>
      </c>
      <c r="D26" s="460">
        <v>0.46040476128325769</v>
      </c>
      <c r="E26" s="460">
        <v>0.70710402723002919</v>
      </c>
      <c r="F26" s="472">
        <v>0.70675678712901457</v>
      </c>
      <c r="G26" s="461">
        <v>6.2690909236327056E-3</v>
      </c>
      <c r="H26" s="461">
        <v>7.7982218365583809E-3</v>
      </c>
      <c r="I26" s="474">
        <v>8.4478469187376868E-3</v>
      </c>
      <c r="J26" s="479">
        <v>1.2885512190967713E-5</v>
      </c>
      <c r="K26" s="479">
        <v>0</v>
      </c>
      <c r="L26" s="479">
        <v>2.9056822683849882E-2</v>
      </c>
    </row>
    <row r="27" spans="2:12" x14ac:dyDescent="0.25">
      <c r="B27" s="741"/>
      <c r="C27" s="346" t="s">
        <v>466</v>
      </c>
      <c r="D27" s="460">
        <v>0.6303110689561483</v>
      </c>
      <c r="E27" s="460">
        <v>0.36229288135651661</v>
      </c>
      <c r="F27" s="472">
        <v>0.4682955575725512</v>
      </c>
      <c r="G27" s="461">
        <v>6.8203682372253438E-3</v>
      </c>
      <c r="H27" s="461">
        <v>7.0358981144381686E-3</v>
      </c>
      <c r="I27" s="474">
        <v>4.6143616314064323E-3</v>
      </c>
      <c r="J27" s="479">
        <v>0</v>
      </c>
      <c r="K27" s="479">
        <v>0</v>
      </c>
      <c r="L27" s="479">
        <v>8.6786079457980957E-3</v>
      </c>
    </row>
    <row r="28" spans="2:12" x14ac:dyDescent="0.25">
      <c r="B28" s="741"/>
      <c r="C28" s="346" t="s">
        <v>99</v>
      </c>
      <c r="D28" s="460">
        <v>0.88013166643406471</v>
      </c>
      <c r="E28" s="460">
        <v>0.87661056924991054</v>
      </c>
      <c r="F28" s="472">
        <v>0.62216205316171858</v>
      </c>
      <c r="G28" s="461">
        <v>5.2496682574891766E-3</v>
      </c>
      <c r="H28" s="461">
        <v>6.6702769542344607E-3</v>
      </c>
      <c r="I28" s="474">
        <v>1.1279786280637907E-2</v>
      </c>
      <c r="J28" s="479">
        <v>0</v>
      </c>
      <c r="K28" s="479">
        <v>0</v>
      </c>
      <c r="L28" s="479">
        <v>5.080286410634937E-2</v>
      </c>
    </row>
    <row r="29" spans="2:12" x14ac:dyDescent="0.25">
      <c r="B29" s="741"/>
      <c r="C29" s="346" t="s">
        <v>609</v>
      </c>
      <c r="D29" s="460">
        <v>0.93144313691819758</v>
      </c>
      <c r="E29" s="460">
        <v>0.9066099794392517</v>
      </c>
      <c r="F29" s="472">
        <v>0.87751756074082909</v>
      </c>
      <c r="G29" s="461">
        <v>3.858125415882097E-3</v>
      </c>
      <c r="H29" s="461">
        <v>3.8040441564124892E-3</v>
      </c>
      <c r="I29" s="474">
        <v>5.9254608948754312E-3</v>
      </c>
      <c r="J29" s="479">
        <v>0</v>
      </c>
      <c r="K29" s="479">
        <v>0</v>
      </c>
      <c r="L29" s="479">
        <v>4.8383025074853793E-2</v>
      </c>
    </row>
    <row r="30" spans="2:12" x14ac:dyDescent="0.25">
      <c r="B30" s="741"/>
      <c r="C30" s="346" t="s">
        <v>468</v>
      </c>
      <c r="D30" s="460">
        <v>0.64109666025349599</v>
      </c>
      <c r="E30" s="460">
        <v>0.87942106520690555</v>
      </c>
      <c r="F30" s="472">
        <v>0.93030513960158667</v>
      </c>
      <c r="G30" s="461">
        <v>2.4537844020027944E-3</v>
      </c>
      <c r="H30" s="461">
        <v>5.9039045801438459E-3</v>
      </c>
      <c r="I30" s="474">
        <v>3.1384996111584284E-3</v>
      </c>
      <c r="J30" s="479">
        <v>0</v>
      </c>
      <c r="K30" s="479">
        <v>0</v>
      </c>
      <c r="L30" s="479">
        <v>5.8781886669126149E-2</v>
      </c>
    </row>
    <row r="31" spans="2:12" x14ac:dyDescent="0.25">
      <c r="B31" s="741"/>
      <c r="C31" s="346" t="s">
        <v>467</v>
      </c>
      <c r="D31" s="460">
        <v>0.85049451162953915</v>
      </c>
      <c r="E31" s="460">
        <v>0.84622419201973531</v>
      </c>
      <c r="F31" s="472">
        <v>0.83299567297361876</v>
      </c>
      <c r="G31" s="461">
        <v>6.3909148800839104E-3</v>
      </c>
      <c r="H31" s="461">
        <v>8.4500707838106766E-3</v>
      </c>
      <c r="I31" s="474">
        <v>8.5248861814262722E-3</v>
      </c>
      <c r="J31" s="479">
        <v>0</v>
      </c>
      <c r="K31" s="479">
        <v>0</v>
      </c>
      <c r="L31" s="479">
        <v>5.2670381433277194E-2</v>
      </c>
    </row>
    <row r="32" spans="2:12" x14ac:dyDescent="0.25">
      <c r="B32" s="741"/>
      <c r="C32" s="346" t="s">
        <v>474</v>
      </c>
      <c r="D32" s="460">
        <v>0.53688700118129717</v>
      </c>
      <c r="E32" s="460">
        <v>0.54497509294239477</v>
      </c>
      <c r="F32" s="472">
        <v>0.36988377203489542</v>
      </c>
      <c r="G32" s="461">
        <v>1.4290847085010435E-2</v>
      </c>
      <c r="H32" s="461">
        <v>1.894431956506509E-2</v>
      </c>
      <c r="I32" s="474">
        <v>2.6328728848008104E-2</v>
      </c>
      <c r="J32" s="479">
        <v>0</v>
      </c>
      <c r="K32" s="479" t="s">
        <v>610</v>
      </c>
      <c r="L32" s="479">
        <v>4.178392442460023E-2</v>
      </c>
    </row>
    <row r="33" spans="2:12" x14ac:dyDescent="0.25">
      <c r="B33" s="741"/>
      <c r="C33" s="346" t="s">
        <v>471</v>
      </c>
      <c r="D33" s="460">
        <v>0.82895218640639856</v>
      </c>
      <c r="E33" s="460">
        <v>0.92159131406451977</v>
      </c>
      <c r="F33" s="472">
        <v>0.92840201625879004</v>
      </c>
      <c r="G33" s="461">
        <v>8.0431571651592235E-3</v>
      </c>
      <c r="H33" s="461">
        <v>4.4234176267259626E-3</v>
      </c>
      <c r="I33" s="474">
        <v>4.4864750560086137E-3</v>
      </c>
      <c r="J33" s="479">
        <v>3.129285330259879E-4</v>
      </c>
      <c r="K33" s="479">
        <v>0</v>
      </c>
      <c r="L33" s="479">
        <v>5.8608359501033491E-2</v>
      </c>
    </row>
    <row r="34" spans="2:12" x14ac:dyDescent="0.25">
      <c r="B34" s="741"/>
      <c r="C34" s="346" t="s">
        <v>475</v>
      </c>
      <c r="D34" s="460">
        <v>0.23267704648129547</v>
      </c>
      <c r="E34" s="460">
        <v>0.70406050951281807</v>
      </c>
      <c r="F34" s="472">
        <v>0.45153676381625379</v>
      </c>
      <c r="G34" s="461">
        <v>3.2731133557297449E-3</v>
      </c>
      <c r="H34" s="461">
        <v>8.2206509704573546E-3</v>
      </c>
      <c r="I34" s="474">
        <v>2.6463630499294937E-2</v>
      </c>
      <c r="J34" s="479">
        <v>0</v>
      </c>
      <c r="K34" s="479">
        <v>0</v>
      </c>
      <c r="L34" s="479">
        <v>5.6529051642601837E-2</v>
      </c>
    </row>
    <row r="35" spans="2:12" x14ac:dyDescent="0.25">
      <c r="B35" s="741"/>
      <c r="C35" s="346" t="s">
        <v>470</v>
      </c>
      <c r="D35" s="460">
        <v>0.8042966129497362</v>
      </c>
      <c r="E35" s="460">
        <v>0.7167881695488052</v>
      </c>
      <c r="F35" s="472">
        <v>0.34385055400915659</v>
      </c>
      <c r="G35" s="461">
        <v>5.7273491914635322E-3</v>
      </c>
      <c r="H35" s="461">
        <v>1.1773163695014015E-2</v>
      </c>
      <c r="I35" s="474">
        <v>1.4256572198644058E-2</v>
      </c>
      <c r="J35" s="479">
        <v>0</v>
      </c>
      <c r="K35" s="479">
        <v>0</v>
      </c>
      <c r="L35" s="479">
        <v>2.2832883799031013E-2</v>
      </c>
    </row>
    <row r="36" spans="2:12" x14ac:dyDescent="0.25">
      <c r="B36" s="741"/>
      <c r="C36" s="346" t="s">
        <v>472</v>
      </c>
      <c r="D36" s="460">
        <v>0.67823037769065608</v>
      </c>
      <c r="E36" s="460">
        <v>0.65178927861782765</v>
      </c>
      <c r="F36" s="472">
        <v>0.76341392938373109</v>
      </c>
      <c r="G36" s="461">
        <v>1.3826181020372582E-2</v>
      </c>
      <c r="H36" s="461">
        <v>1.5319125557699431E-2</v>
      </c>
      <c r="I36" s="474">
        <v>8.1095447269715747E-3</v>
      </c>
      <c r="J36" s="479">
        <v>0</v>
      </c>
      <c r="K36" s="479">
        <v>0</v>
      </c>
      <c r="L36" s="479">
        <v>3.4279065913670151E-2</v>
      </c>
    </row>
    <row r="37" spans="2:12" x14ac:dyDescent="0.25">
      <c r="B37" s="741"/>
      <c r="C37" s="346" t="s">
        <v>469</v>
      </c>
      <c r="D37" s="460">
        <v>0.26501626125465588</v>
      </c>
      <c r="E37" s="460">
        <v>0.2390744743521096</v>
      </c>
      <c r="F37" s="472">
        <v>1.9154362549534704E-2</v>
      </c>
      <c r="G37" s="461">
        <v>3.0838243976865805E-2</v>
      </c>
      <c r="H37" s="461">
        <v>3.7149486445366579E-2</v>
      </c>
      <c r="I37" s="474">
        <v>4.5290507879735585E-3</v>
      </c>
      <c r="J37" s="479">
        <v>0</v>
      </c>
      <c r="K37" s="479" t="s">
        <v>610</v>
      </c>
      <c r="L37" s="479">
        <v>4.6174959800463879E-3</v>
      </c>
    </row>
    <row r="38" spans="2:12" x14ac:dyDescent="0.25">
      <c r="B38" s="741"/>
      <c r="C38" s="346" t="s">
        <v>458</v>
      </c>
      <c r="D38" s="460">
        <v>0.58987876719420484</v>
      </c>
      <c r="E38" s="460">
        <v>0.70566460857451052</v>
      </c>
      <c r="F38" s="472">
        <v>0.57403485825010436</v>
      </c>
      <c r="G38" s="461">
        <v>2.3676436413558249E-2</v>
      </c>
      <c r="H38" s="461">
        <v>1.7314900992473722E-2</v>
      </c>
      <c r="I38" s="474">
        <v>2.1167069167993345E-2</v>
      </c>
      <c r="J38" s="479">
        <v>0</v>
      </c>
      <c r="K38" s="479" t="s">
        <v>610</v>
      </c>
      <c r="L38" s="479">
        <v>4.969202193643709E-2</v>
      </c>
    </row>
    <row r="39" spans="2:12" x14ac:dyDescent="0.25">
      <c r="B39" s="741"/>
      <c r="C39" s="466" t="s">
        <v>611</v>
      </c>
      <c r="D39" s="467">
        <v>0.73630353804866544</v>
      </c>
      <c r="E39" s="467">
        <v>0.74500054982566999</v>
      </c>
      <c r="F39" s="472">
        <v>0.74360878144898634</v>
      </c>
      <c r="G39" s="468">
        <v>6.5889785058298456E-3</v>
      </c>
      <c r="H39" s="468">
        <v>7.2976463126811497E-3</v>
      </c>
      <c r="I39" s="475">
        <v>8.2283027035210156E-3</v>
      </c>
      <c r="J39" s="479">
        <v>2.2312107343053848E-5</v>
      </c>
      <c r="K39" s="479">
        <v>2.0841192655294045E-4</v>
      </c>
      <c r="L39" s="479">
        <v>3.8405505353987041E-2</v>
      </c>
    </row>
    <row r="40" spans="2:12" x14ac:dyDescent="0.25">
      <c r="B40" s="751" t="s">
        <v>86</v>
      </c>
      <c r="C40" s="751"/>
      <c r="D40" s="460">
        <v>0.85779592126092241</v>
      </c>
      <c r="E40" s="460">
        <v>0.81420113580123976</v>
      </c>
      <c r="F40" s="472">
        <v>0.92337479444201176</v>
      </c>
      <c r="G40" s="461">
        <v>3.4895960967932928E-3</v>
      </c>
      <c r="H40" s="461">
        <v>2.6102825051620084E-3</v>
      </c>
      <c r="I40" s="474">
        <v>2.5121546917235018E-3</v>
      </c>
      <c r="J40" s="479">
        <v>4.0221733176280247E-5</v>
      </c>
      <c r="K40" s="479">
        <v>1.2736031083869923E-2</v>
      </c>
      <c r="L40" s="479">
        <v>3.5248696197388955E-2</v>
      </c>
    </row>
    <row r="41" spans="2:12" x14ac:dyDescent="0.25">
      <c r="B41" s="751" t="s">
        <v>76</v>
      </c>
      <c r="C41" s="751"/>
      <c r="D41" s="460">
        <v>0.77100708329689682</v>
      </c>
      <c r="E41" s="460">
        <v>0.78155603194099088</v>
      </c>
      <c r="F41" s="472">
        <v>0.79256423379600272</v>
      </c>
      <c r="G41" s="461">
        <v>6.3571726587100591E-3</v>
      </c>
      <c r="H41" s="461">
        <v>6.2889195905998074E-3</v>
      </c>
      <c r="I41" s="474">
        <v>6.4649487833322184E-3</v>
      </c>
      <c r="J41" s="479">
        <v>7.9553741713068801E-5</v>
      </c>
      <c r="K41" s="479">
        <v>1.0338255384830714E-3</v>
      </c>
      <c r="L41" s="479">
        <v>3.1077916689462838E-2</v>
      </c>
    </row>
    <row r="42" spans="2:12" x14ac:dyDescent="0.25">
      <c r="B42" s="751" t="s">
        <v>85</v>
      </c>
      <c r="C42" s="751"/>
      <c r="D42" s="460">
        <v>0.73702352281579309</v>
      </c>
      <c r="E42" s="460">
        <v>0.80486148082734266</v>
      </c>
      <c r="F42" s="472">
        <v>0.76049575225143462</v>
      </c>
      <c r="G42" s="461">
        <v>7.6400615705502573E-3</v>
      </c>
      <c r="H42" s="461">
        <v>6.9545086535469803E-3</v>
      </c>
      <c r="I42" s="474">
        <v>7.679628643589835E-3</v>
      </c>
      <c r="J42" s="479">
        <v>1.8530140412357406E-4</v>
      </c>
      <c r="K42" s="479">
        <v>8.5978699028735946E-3</v>
      </c>
      <c r="L42" s="479">
        <v>3.1790750488809541E-2</v>
      </c>
    </row>
    <row r="43" spans="2:12" x14ac:dyDescent="0.25">
      <c r="B43" s="751" t="s">
        <v>80</v>
      </c>
      <c r="C43" s="751"/>
      <c r="D43" s="460">
        <v>0.99730617680169886</v>
      </c>
      <c r="E43" s="460">
        <v>0.99755646469690573</v>
      </c>
      <c r="F43" s="472">
        <v>0.99749822763842377</v>
      </c>
      <c r="G43" s="461">
        <v>2.6298373392025297E-4</v>
      </c>
      <c r="H43" s="461">
        <v>3.8336054781062701E-4</v>
      </c>
      <c r="I43" s="474">
        <v>2.1208061286161922E-4</v>
      </c>
      <c r="J43" s="479">
        <v>6.4956358103117641E-5</v>
      </c>
      <c r="K43" s="479">
        <v>5.160409909831614E-3</v>
      </c>
      <c r="L43" s="479">
        <v>5.9623131324390954E-2</v>
      </c>
    </row>
    <row r="44" spans="2:12" x14ac:dyDescent="0.25">
      <c r="B44" s="751" t="s">
        <v>79</v>
      </c>
      <c r="C44" s="751"/>
      <c r="D44" s="460">
        <v>0.93542079262044164</v>
      </c>
      <c r="E44" s="460">
        <v>0.9450316327851398</v>
      </c>
      <c r="F44" s="472">
        <v>0.94391703704205931</v>
      </c>
      <c r="G44" s="461">
        <v>2.177722540889705E-3</v>
      </c>
      <c r="H44" s="461">
        <v>2.4272740474196386E-3</v>
      </c>
      <c r="I44" s="474">
        <v>2.6903164319906129E-3</v>
      </c>
      <c r="J44" s="479">
        <v>4.979535990175334E-6</v>
      </c>
      <c r="K44" s="479">
        <v>5.4678208747115534E-5</v>
      </c>
      <c r="L44" s="479">
        <v>4.9273496872224494E-2</v>
      </c>
    </row>
    <row r="45" spans="2:12" x14ac:dyDescent="0.25">
      <c r="B45" s="751" t="s">
        <v>75</v>
      </c>
      <c r="C45" s="751"/>
      <c r="D45" s="460">
        <v>0.9477273224050784</v>
      </c>
      <c r="E45" s="460">
        <v>0.94394048022861488</v>
      </c>
      <c r="F45" s="472">
        <v>0.9110623429192487</v>
      </c>
      <c r="G45" s="461">
        <v>2.5502930393990863E-3</v>
      </c>
      <c r="H45" s="461">
        <v>2.8520739249889987E-3</v>
      </c>
      <c r="I45" s="474">
        <v>4.3824440353840465E-3</v>
      </c>
      <c r="J45" s="479">
        <v>1.5733961821381827E-5</v>
      </c>
      <c r="K45" s="479">
        <v>0</v>
      </c>
      <c r="L45" s="479">
        <v>5.0088611383553E-2</v>
      </c>
    </row>
    <row r="46" spans="2:12" x14ac:dyDescent="0.25">
      <c r="B46" s="751" t="s">
        <v>77</v>
      </c>
      <c r="C46" s="751"/>
      <c r="D46" s="460">
        <v>0.74692779210549731</v>
      </c>
      <c r="E46" s="460">
        <v>0.72336530967561385</v>
      </c>
      <c r="F46" s="472">
        <v>0.7325558918418591</v>
      </c>
      <c r="G46" s="461">
        <v>1.1751215535156777E-2</v>
      </c>
      <c r="H46" s="461">
        <v>1.132716298208159E-2</v>
      </c>
      <c r="I46" s="474">
        <v>1.1160109837512169E-2</v>
      </c>
      <c r="J46" s="479">
        <v>4.5917648625448553E-6</v>
      </c>
      <c r="K46" s="479">
        <v>6.0286982335794532E-4</v>
      </c>
      <c r="L46" s="479">
        <v>4.5073893823676776E-2</v>
      </c>
    </row>
    <row r="47" spans="2:12" x14ac:dyDescent="0.25">
      <c r="B47" s="751" t="s">
        <v>445</v>
      </c>
      <c r="C47" s="751"/>
      <c r="D47" s="460">
        <v>0.84183628300472224</v>
      </c>
      <c r="E47" s="460">
        <v>0.8723083875852774</v>
      </c>
      <c r="F47" s="472">
        <v>0.86119688725421617</v>
      </c>
      <c r="G47" s="461">
        <v>9.2042676039591625E-3</v>
      </c>
      <c r="H47" s="461">
        <v>5.8802795048041806E-3</v>
      </c>
      <c r="I47" s="474">
        <v>4.9205204885611501E-3</v>
      </c>
      <c r="J47" s="479">
        <v>2.6864687302161094E-4</v>
      </c>
      <c r="K47" s="479">
        <v>0</v>
      </c>
      <c r="L47" s="479">
        <v>3.3798583975856195E-2</v>
      </c>
    </row>
    <row r="48" spans="2:12" x14ac:dyDescent="0.25">
      <c r="B48" s="751" t="s">
        <v>87</v>
      </c>
      <c r="C48" s="751"/>
      <c r="D48" s="460">
        <v>0.27167887556743675</v>
      </c>
      <c r="E48" s="460">
        <v>0.40450550608928804</v>
      </c>
      <c r="F48" s="472">
        <v>0.57391327530676817</v>
      </c>
      <c r="G48" s="461">
        <v>4.776847270678123E-2</v>
      </c>
      <c r="H48" s="461">
        <v>4.2368771544502699E-2</v>
      </c>
      <c r="I48" s="474">
        <v>2.9845640071323204E-2</v>
      </c>
      <c r="J48" s="479">
        <v>1.6991700696720142E-2</v>
      </c>
      <c r="K48" s="479">
        <v>5.2702661036130501E-5</v>
      </c>
      <c r="L48" s="479">
        <v>4.8166921807251961E-2</v>
      </c>
    </row>
    <row r="49" spans="2:12" x14ac:dyDescent="0.25">
      <c r="B49" s="741" t="s">
        <v>612</v>
      </c>
      <c r="C49" s="346" t="s">
        <v>92</v>
      </c>
      <c r="D49" s="460">
        <v>0.60836845330198341</v>
      </c>
      <c r="E49" s="460">
        <v>0.60300360155472288</v>
      </c>
      <c r="F49" s="472">
        <v>0.5509175342471887</v>
      </c>
      <c r="G49" s="461">
        <v>1.856442353612554E-2</v>
      </c>
      <c r="H49" s="461">
        <v>1.8872199403831641E-2</v>
      </c>
      <c r="I49" s="474">
        <v>2.341495621864749E-2</v>
      </c>
      <c r="J49" s="479">
        <v>1.2789054119858969E-3</v>
      </c>
      <c r="K49" s="479">
        <v>3.4662823090859797E-3</v>
      </c>
      <c r="L49" s="479">
        <v>5.0812109777802303E-2</v>
      </c>
    </row>
    <row r="50" spans="2:12" x14ac:dyDescent="0.25">
      <c r="B50" s="741"/>
      <c r="C50" s="346" t="s">
        <v>464</v>
      </c>
      <c r="D50" s="460">
        <v>0.16192062610212274</v>
      </c>
      <c r="E50" s="460">
        <v>0.39921032536613321</v>
      </c>
      <c r="F50" s="472">
        <v>0.58905936071654763</v>
      </c>
      <c r="G50" s="461">
        <v>3.6206845644006981E-2</v>
      </c>
      <c r="H50" s="461">
        <v>3.4149370957712116E-2</v>
      </c>
      <c r="I50" s="474">
        <v>2.1796870986568639E-2</v>
      </c>
      <c r="J50" s="479">
        <v>7.2082406978294522E-5</v>
      </c>
      <c r="K50" s="479">
        <v>0</v>
      </c>
      <c r="L50" s="479">
        <v>5.314952674778891E-2</v>
      </c>
    </row>
    <row r="51" spans="2:12" x14ac:dyDescent="0.25">
      <c r="B51" s="741"/>
      <c r="C51" s="346" t="s">
        <v>473</v>
      </c>
      <c r="D51" s="460">
        <v>0.84152989513192289</v>
      </c>
      <c r="E51" s="460">
        <v>0.7605328991308401</v>
      </c>
      <c r="F51" s="472">
        <v>0.86114855751470099</v>
      </c>
      <c r="G51" s="461">
        <v>7.7221795361526241E-3</v>
      </c>
      <c r="H51" s="461">
        <v>5.8354356148022325E-3</v>
      </c>
      <c r="I51" s="474">
        <v>4.6485893595325884E-3</v>
      </c>
      <c r="J51" s="479">
        <v>0</v>
      </c>
      <c r="K51" s="479">
        <v>0</v>
      </c>
      <c r="L51" s="479">
        <v>3.4488129680278375E-2</v>
      </c>
    </row>
    <row r="52" spans="2:12" x14ac:dyDescent="0.25">
      <c r="B52" s="741"/>
      <c r="C52" s="346" t="s">
        <v>476</v>
      </c>
      <c r="D52" s="460">
        <v>0.51034417317594183</v>
      </c>
      <c r="E52" s="460">
        <v>0.13851853472122358</v>
      </c>
      <c r="F52" s="472">
        <v>2.5037425181849936E-2</v>
      </c>
      <c r="G52" s="461">
        <v>2.9379342108298161E-2</v>
      </c>
      <c r="H52" s="461">
        <v>4.5745964060847029E-2</v>
      </c>
      <c r="I52" s="474">
        <v>5.852814992068265E-2</v>
      </c>
      <c r="J52" s="479">
        <v>1.2134396475552817E-3</v>
      </c>
      <c r="K52" s="479" t="s">
        <v>610</v>
      </c>
      <c r="L52" s="479">
        <v>6.0000014387429468E-2</v>
      </c>
    </row>
    <row r="53" spans="2:12" x14ac:dyDescent="0.25">
      <c r="B53" s="741"/>
      <c r="C53" s="469" t="s">
        <v>613</v>
      </c>
      <c r="D53" s="470">
        <v>0.69876312777421723</v>
      </c>
      <c r="E53" s="470">
        <v>0.72907959254889443</v>
      </c>
      <c r="F53" s="473">
        <v>0.75402764482272344</v>
      </c>
      <c r="G53" s="468">
        <v>1.3911095413807641E-2</v>
      </c>
      <c r="H53" s="468">
        <v>1.2851467741853759E-2</v>
      </c>
      <c r="I53" s="475">
        <v>1.1873045636800408E-2</v>
      </c>
      <c r="J53" s="480">
        <v>9.9263562302869305E-4</v>
      </c>
      <c r="K53" s="480">
        <v>4.4430185178070299E-3</v>
      </c>
      <c r="L53" s="480">
        <v>4.5924265565676851E-2</v>
      </c>
    </row>
    <row r="54" spans="2:12" x14ac:dyDescent="0.25">
      <c r="B54" s="751" t="s">
        <v>101</v>
      </c>
      <c r="C54" s="751"/>
      <c r="D54" s="460">
        <v>0.89773665802508951</v>
      </c>
      <c r="E54" s="460">
        <v>0.91873359459219306</v>
      </c>
      <c r="F54" s="472">
        <v>0.86894514241410026</v>
      </c>
      <c r="G54" s="461">
        <v>2.9720370992128036E-3</v>
      </c>
      <c r="H54" s="461">
        <v>3.3088239631428474E-3</v>
      </c>
      <c r="I54" s="474">
        <v>5.0147217631462682E-3</v>
      </c>
      <c r="J54" s="479">
        <v>2.0025296700787403E-6</v>
      </c>
      <c r="K54" s="479">
        <v>8.6983639647797309E-4</v>
      </c>
      <c r="L54" s="479">
        <v>3.8401725163526079E-2</v>
      </c>
    </row>
    <row r="55" spans="2:12" x14ac:dyDescent="0.25">
      <c r="B55" s="751" t="s">
        <v>88</v>
      </c>
      <c r="C55" s="751"/>
      <c r="D55" s="460">
        <v>0</v>
      </c>
      <c r="E55" s="460">
        <v>0</v>
      </c>
      <c r="F55" s="472">
        <v>0</v>
      </c>
      <c r="G55" s="461">
        <v>4.8926827649313887E-2</v>
      </c>
      <c r="H55" s="461">
        <v>5.1248332237762394E-2</v>
      </c>
      <c r="I55" s="474">
        <v>5.0849270899540708E-2</v>
      </c>
      <c r="J55" s="479" t="s">
        <v>610</v>
      </c>
      <c r="K55" s="479">
        <v>0</v>
      </c>
      <c r="L55" s="479">
        <v>5.0851329536500949E-2</v>
      </c>
    </row>
    <row r="56" spans="2:12" x14ac:dyDescent="0.25">
      <c r="B56" s="751" t="s">
        <v>446</v>
      </c>
      <c r="C56" s="751"/>
      <c r="D56" s="460">
        <v>0.78306469646333599</v>
      </c>
      <c r="E56" s="460">
        <v>0.85362391469057686</v>
      </c>
      <c r="F56" s="472">
        <v>0.7996240368278893</v>
      </c>
      <c r="G56" s="461">
        <v>1.1987508530251153E-2</v>
      </c>
      <c r="H56" s="461">
        <v>7.6360024155770357E-3</v>
      </c>
      <c r="I56" s="474">
        <v>8.8146109595933532E-3</v>
      </c>
      <c r="J56" s="479">
        <v>3.0509754399988473E-3</v>
      </c>
      <c r="K56" s="479">
        <v>0</v>
      </c>
      <c r="L56" s="479">
        <v>3.1828908040449348E-2</v>
      </c>
    </row>
    <row r="57" spans="2:12" x14ac:dyDescent="0.25">
      <c r="B57" s="751" t="s">
        <v>447</v>
      </c>
      <c r="C57" s="751"/>
      <c r="D57" s="460">
        <v>0.66186953160909112</v>
      </c>
      <c r="E57" s="460">
        <v>0.71034078997368699</v>
      </c>
      <c r="F57" s="472">
        <v>0.72670498517389936</v>
      </c>
      <c r="G57" s="461">
        <v>1.3815272992647981E-2</v>
      </c>
      <c r="H57" s="461">
        <v>1.2606506942742629E-2</v>
      </c>
      <c r="I57" s="474">
        <v>1.2089900321728688E-2</v>
      </c>
      <c r="J57" s="479">
        <v>1.8330612420293611E-5</v>
      </c>
      <c r="K57" s="479">
        <v>0</v>
      </c>
      <c r="L57" s="479">
        <v>4.4298611137032401E-2</v>
      </c>
    </row>
    <row r="58" spans="2:12" x14ac:dyDescent="0.25">
      <c r="B58" s="751" t="s">
        <v>451</v>
      </c>
      <c r="C58" s="751"/>
      <c r="D58" s="460">
        <v>0.75290201422947367</v>
      </c>
      <c r="E58" s="460">
        <v>0.85057841996172978</v>
      </c>
      <c r="F58" s="472">
        <v>0.81492718245052798</v>
      </c>
      <c r="G58" s="461">
        <v>5.0468584875235593E-3</v>
      </c>
      <c r="H58" s="461">
        <v>5.1037915724427502E-3</v>
      </c>
      <c r="I58" s="474">
        <v>9.3058490606389762E-3</v>
      </c>
      <c r="J58" s="479">
        <v>4.4331354131581994E-7</v>
      </c>
      <c r="K58" s="479">
        <v>0</v>
      </c>
      <c r="L58" s="479">
        <v>5.1990403625194796E-2</v>
      </c>
    </row>
    <row r="59" spans="2:12" x14ac:dyDescent="0.25">
      <c r="B59" s="741" t="s">
        <v>614</v>
      </c>
      <c r="C59" s="346" t="s">
        <v>102</v>
      </c>
      <c r="D59" s="460">
        <v>0.85013015440671669</v>
      </c>
      <c r="E59" s="460">
        <v>0.87254715277720596</v>
      </c>
      <c r="F59" s="472">
        <v>0.89561043439423671</v>
      </c>
      <c r="G59" s="461">
        <v>7.6013405705556572E-3</v>
      </c>
      <c r="H59" s="461">
        <v>2.6144170626767544E-3</v>
      </c>
      <c r="I59" s="474">
        <v>2.1415017073493146E-3</v>
      </c>
      <c r="J59" s="479">
        <v>2.3019394072995069E-6</v>
      </c>
      <c r="K59" s="479">
        <v>0</v>
      </c>
      <c r="L59" s="479">
        <v>2.0588829206583916E-2</v>
      </c>
    </row>
    <row r="60" spans="2:12" x14ac:dyDescent="0.25">
      <c r="B60" s="741"/>
      <c r="C60" s="346" t="s">
        <v>457</v>
      </c>
      <c r="D60" s="460">
        <v>0.27965746192818547</v>
      </c>
      <c r="E60" s="460">
        <v>0.33213539274687826</v>
      </c>
      <c r="F60" s="472">
        <v>0.28075359566854746</v>
      </c>
      <c r="G60" s="461">
        <v>3.053366838786362E-2</v>
      </c>
      <c r="H60" s="461">
        <v>3.0111152680218144E-2</v>
      </c>
      <c r="I60" s="474">
        <v>3.0875435066309249E-2</v>
      </c>
      <c r="J60" s="479">
        <v>1.4952680558358339E-5</v>
      </c>
      <c r="K60" s="479">
        <v>2.6454065246717459E-4</v>
      </c>
      <c r="L60" s="479">
        <v>4.3749947574454454E-2</v>
      </c>
    </row>
    <row r="61" spans="2:12" x14ac:dyDescent="0.25">
      <c r="B61" s="741"/>
      <c r="C61" s="346" t="s">
        <v>459</v>
      </c>
      <c r="D61" s="460">
        <v>0</v>
      </c>
      <c r="E61" s="460">
        <v>0</v>
      </c>
      <c r="F61" s="472">
        <v>0</v>
      </c>
      <c r="G61" s="461">
        <v>6.0017509159884581E-2</v>
      </c>
      <c r="H61" s="461">
        <v>6.0003600974158265E-2</v>
      </c>
      <c r="I61" s="474">
        <v>6.0000316165544285E-2</v>
      </c>
      <c r="J61" s="479" t="s">
        <v>610</v>
      </c>
      <c r="K61" s="479" t="s">
        <v>610</v>
      </c>
      <c r="L61" s="479">
        <v>6.0000316165544285E-2</v>
      </c>
    </row>
    <row r="62" spans="2:12" x14ac:dyDescent="0.25">
      <c r="B62" s="741"/>
      <c r="C62" s="469" t="s">
        <v>615</v>
      </c>
      <c r="D62" s="470">
        <v>0.61184733786293599</v>
      </c>
      <c r="E62" s="470">
        <v>0.68378571903954344</v>
      </c>
      <c r="F62" s="473">
        <v>0.66320253980030264</v>
      </c>
      <c r="G62" s="468">
        <v>1.7180064397911112E-2</v>
      </c>
      <c r="H62" s="468">
        <v>1.221887167482134E-2</v>
      </c>
      <c r="I62" s="475">
        <v>1.3002644868161712E-2</v>
      </c>
      <c r="J62" s="480">
        <v>4.3261821807712077E-6</v>
      </c>
      <c r="K62" s="480">
        <v>2.5020756904131706E-4</v>
      </c>
      <c r="L62" s="480">
        <v>3.9231888310116467E-2</v>
      </c>
    </row>
    <row r="63" spans="2:12" x14ac:dyDescent="0.25">
      <c r="B63" s="751" t="s">
        <v>81</v>
      </c>
      <c r="C63" s="751"/>
      <c r="D63" s="460">
        <v>0.97562884749583645</v>
      </c>
      <c r="E63" s="460">
        <v>0.98096108557290662</v>
      </c>
      <c r="F63" s="472">
        <v>0.98732371126276974</v>
      </c>
      <c r="G63" s="461">
        <v>1.2884962832921487E-3</v>
      </c>
      <c r="H63" s="461">
        <v>8.2915256371180498E-4</v>
      </c>
      <c r="I63" s="474">
        <v>6.360490560514846E-4</v>
      </c>
      <c r="J63" s="479">
        <v>0</v>
      </c>
      <c r="K63" s="479">
        <v>8.9378969304867387E-3</v>
      </c>
      <c r="L63" s="479">
        <v>5.1053644200133003E-2</v>
      </c>
    </row>
    <row r="64" spans="2:12" x14ac:dyDescent="0.25">
      <c r="B64" s="751" t="s">
        <v>455</v>
      </c>
      <c r="C64" s="751"/>
      <c r="D64" s="460">
        <v>0.22609125847582534</v>
      </c>
      <c r="E64" s="460">
        <v>0.38820446162803957</v>
      </c>
      <c r="F64" s="472">
        <v>0.2376813999819847</v>
      </c>
      <c r="G64" s="461">
        <v>4.6372231147490763E-2</v>
      </c>
      <c r="H64" s="461">
        <v>3.7054090962507676E-2</v>
      </c>
      <c r="I64" s="474">
        <v>4.576089085165215E-2</v>
      </c>
      <c r="J64" s="479">
        <v>7.7957906039684426E-5</v>
      </c>
      <c r="K64" s="479">
        <v>0</v>
      </c>
      <c r="L64" s="479">
        <v>6.0008573380995342E-2</v>
      </c>
    </row>
    <row r="65" spans="2:12" x14ac:dyDescent="0.25">
      <c r="B65" s="751" t="s">
        <v>456</v>
      </c>
      <c r="C65" s="751"/>
      <c r="D65" s="460">
        <v>0.94915123835545079</v>
      </c>
      <c r="E65" s="460">
        <v>0.93608012733741586</v>
      </c>
      <c r="F65" s="472">
        <v>0.82279326972117273</v>
      </c>
      <c r="G65" s="461">
        <v>2.9109271984085442E-3</v>
      </c>
      <c r="H65" s="461">
        <v>3.4097770251321474E-3</v>
      </c>
      <c r="I65" s="474">
        <v>1.0483061135153128E-2</v>
      </c>
      <c r="J65" s="479">
        <v>0</v>
      </c>
      <c r="K65" s="479">
        <v>1.1780391889405191E-2</v>
      </c>
      <c r="L65" s="479">
        <v>5.9674232903477377E-2</v>
      </c>
    </row>
    <row r="66" spans="2:12" x14ac:dyDescent="0.25">
      <c r="B66" s="759" t="s">
        <v>10</v>
      </c>
      <c r="C66" s="759"/>
      <c r="D66" s="462">
        <v>0.76146881456295845</v>
      </c>
      <c r="E66" s="462">
        <v>0.77587011679605267</v>
      </c>
      <c r="F66" s="473">
        <v>0.77628745981859471</v>
      </c>
      <c r="G66" s="463">
        <v>8.4277448340001823E-3</v>
      </c>
      <c r="H66" s="463">
        <v>8.1817836220942648E-3</v>
      </c>
      <c r="I66" s="476">
        <v>8.1357276164588967E-3</v>
      </c>
      <c r="J66" s="480">
        <v>3.3592961298241716E-4</v>
      </c>
      <c r="K66" s="480">
        <v>3.3599732381472524E-4</v>
      </c>
      <c r="L66" s="480">
        <v>3.8662745541875952E-2</v>
      </c>
    </row>
    <row r="67" spans="2:12" x14ac:dyDescent="0.25">
      <c r="B67" s="464" t="s">
        <v>616</v>
      </c>
      <c r="C67" s="465"/>
      <c r="D67" s="465"/>
      <c r="E67" s="465"/>
      <c r="F67" s="465"/>
      <c r="G67" s="465"/>
      <c r="H67" s="465"/>
      <c r="I67" s="465"/>
      <c r="J67" s="465"/>
      <c r="K67" s="465"/>
      <c r="L67" s="465"/>
    </row>
    <row r="68" spans="2:12" x14ac:dyDescent="0.25">
      <c r="B68" s="758" t="s">
        <v>617</v>
      </c>
      <c r="C68" s="758"/>
      <c r="D68" s="758"/>
      <c r="E68" s="758"/>
      <c r="F68" s="758"/>
      <c r="G68" s="758"/>
      <c r="H68" s="758"/>
      <c r="I68" s="758"/>
      <c r="J68" s="758"/>
      <c r="K68" s="758"/>
      <c r="L68" s="758"/>
    </row>
    <row r="69" spans="2:12" x14ac:dyDescent="0.25">
      <c r="B69" s="758" t="s">
        <v>618</v>
      </c>
      <c r="C69" s="758"/>
      <c r="D69" s="758"/>
      <c r="E69" s="758"/>
      <c r="F69" s="758"/>
      <c r="G69" s="758"/>
      <c r="H69" s="758"/>
      <c r="I69" s="758"/>
      <c r="J69" s="758"/>
      <c r="K69" s="758"/>
      <c r="L69" s="758"/>
    </row>
  </sheetData>
  <mergeCells count="30">
    <mergeCell ref="B69:L69"/>
    <mergeCell ref="B54:C54"/>
    <mergeCell ref="B55:C55"/>
    <mergeCell ref="B56:C56"/>
    <mergeCell ref="B57:C57"/>
    <mergeCell ref="B58:C58"/>
    <mergeCell ref="B59:B62"/>
    <mergeCell ref="B63:C63"/>
    <mergeCell ref="B64:C64"/>
    <mergeCell ref="B65:C65"/>
    <mergeCell ref="B66:C66"/>
    <mergeCell ref="B68:L68"/>
    <mergeCell ref="B49:B53"/>
    <mergeCell ref="B7:B11"/>
    <mergeCell ref="B12:B39"/>
    <mergeCell ref="B40:C40"/>
    <mergeCell ref="B41:C41"/>
    <mergeCell ref="B42:C42"/>
    <mergeCell ref="B43:C43"/>
    <mergeCell ref="B44:C44"/>
    <mergeCell ref="B45:C45"/>
    <mergeCell ref="B46:C46"/>
    <mergeCell ref="B47:C47"/>
    <mergeCell ref="B48:C48"/>
    <mergeCell ref="B6:C6"/>
    <mergeCell ref="B3:C4"/>
    <mergeCell ref="D3:F3"/>
    <mergeCell ref="G3:I3"/>
    <mergeCell ref="J3:L3"/>
    <mergeCell ref="B5:C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BL280"/>
  <sheetViews>
    <sheetView zoomScaleNormal="100" workbookViewId="0"/>
  </sheetViews>
  <sheetFormatPr baseColWidth="10" defaultRowHeight="12.75" x14ac:dyDescent="0.2"/>
  <cols>
    <col min="1" max="1" width="3.7109375" style="481" customWidth="1"/>
    <col min="2" max="3" width="11.42578125" style="519"/>
    <col min="4" max="4" width="33.42578125" style="519" customWidth="1"/>
    <col min="5" max="6" width="14.28515625" style="519" bestFit="1" customWidth="1"/>
    <col min="7" max="8" width="14.42578125" style="519" customWidth="1"/>
    <col min="9" max="9" width="13.5703125" style="519" customWidth="1"/>
    <col min="10" max="64" width="11.42578125" style="481"/>
    <col min="65" max="16384" width="11.42578125" style="519"/>
  </cols>
  <sheetData>
    <row r="1" spans="1:10" s="481" customFormat="1" ht="15" x14ac:dyDescent="0.25">
      <c r="B1" s="760" t="s">
        <v>619</v>
      </c>
      <c r="C1" s="760"/>
      <c r="D1" s="760"/>
      <c r="E1" s="760"/>
      <c r="F1" s="760"/>
      <c r="G1" s="760"/>
      <c r="H1" s="482"/>
      <c r="I1" s="482"/>
    </row>
    <row r="2" spans="1:10" s="481" customFormat="1" ht="15" x14ac:dyDescent="0.25">
      <c r="B2" s="481" t="s">
        <v>620</v>
      </c>
      <c r="C2" s="483"/>
      <c r="D2" s="483"/>
      <c r="E2" s="483"/>
      <c r="F2" s="483"/>
      <c r="G2" s="484"/>
      <c r="H2" s="484"/>
      <c r="I2" s="484"/>
    </row>
    <row r="3" spans="1:10" s="481" customFormat="1" ht="15" x14ac:dyDescent="0.25">
      <c r="C3" s="483"/>
      <c r="D3" s="483"/>
      <c r="E3" s="483"/>
      <c r="F3" s="483"/>
      <c r="G3" s="484"/>
      <c r="H3" s="484"/>
      <c r="I3" s="484"/>
    </row>
    <row r="4" spans="1:10" ht="12.75" customHeight="1" x14ac:dyDescent="0.2">
      <c r="B4" s="761" t="s">
        <v>621</v>
      </c>
      <c r="C4" s="761" t="s">
        <v>622</v>
      </c>
      <c r="D4" s="761" t="s">
        <v>623</v>
      </c>
      <c r="E4" s="762" t="s">
        <v>624</v>
      </c>
      <c r="F4" s="763" t="s">
        <v>625</v>
      </c>
      <c r="G4" s="763" t="s">
        <v>626</v>
      </c>
      <c r="H4" s="763" t="s">
        <v>360</v>
      </c>
      <c r="I4" s="763" t="s">
        <v>627</v>
      </c>
      <c r="J4" s="485"/>
    </row>
    <row r="5" spans="1:10" x14ac:dyDescent="0.2">
      <c r="B5" s="761"/>
      <c r="C5" s="761"/>
      <c r="D5" s="761"/>
      <c r="E5" s="762"/>
      <c r="F5" s="763"/>
      <c r="G5" s="763"/>
      <c r="H5" s="763"/>
      <c r="I5" s="763"/>
      <c r="J5" s="485"/>
    </row>
    <row r="6" spans="1:10" x14ac:dyDescent="0.2">
      <c r="A6" s="485"/>
      <c r="B6" s="764" t="s">
        <v>253</v>
      </c>
      <c r="C6" s="765" t="s">
        <v>628</v>
      </c>
      <c r="D6" s="486" t="s">
        <v>629</v>
      </c>
      <c r="E6" s="487">
        <v>1556</v>
      </c>
      <c r="F6" s="520">
        <v>1617</v>
      </c>
      <c r="G6" s="488">
        <v>0.12706270627062707</v>
      </c>
      <c r="H6" s="488">
        <v>2.2621395895412767E-3</v>
      </c>
      <c r="I6" s="489">
        <v>3.9203084832904883E-2</v>
      </c>
      <c r="J6" s="485"/>
    </row>
    <row r="7" spans="1:10" x14ac:dyDescent="0.2">
      <c r="A7" s="485"/>
      <c r="B7" s="764"/>
      <c r="C7" s="765"/>
      <c r="D7" s="486" t="s">
        <v>630</v>
      </c>
      <c r="E7" s="487">
        <v>0</v>
      </c>
      <c r="F7" s="520">
        <v>0</v>
      </c>
      <c r="G7" s="488">
        <v>0</v>
      </c>
      <c r="H7" s="488">
        <v>0</v>
      </c>
      <c r="I7" s="489" t="s">
        <v>284</v>
      </c>
      <c r="J7" s="485"/>
    </row>
    <row r="8" spans="1:10" x14ac:dyDescent="0.2">
      <c r="A8" s="485"/>
      <c r="B8" s="764"/>
      <c r="C8" s="765"/>
      <c r="D8" s="490" t="s">
        <v>631</v>
      </c>
      <c r="E8" s="491">
        <v>1556</v>
      </c>
      <c r="F8" s="521">
        <v>1617</v>
      </c>
      <c r="G8" s="492">
        <v>0.12706270627062707</v>
      </c>
      <c r="H8" s="492">
        <v>2.2621395895412767E-3</v>
      </c>
      <c r="I8" s="492">
        <v>3.9203084832904883E-2</v>
      </c>
      <c r="J8" s="485"/>
    </row>
    <row r="9" spans="1:10" x14ac:dyDescent="0.2">
      <c r="A9" s="485"/>
      <c r="B9" s="764"/>
      <c r="C9" s="765" t="s">
        <v>632</v>
      </c>
      <c r="D9" s="486" t="s">
        <v>633</v>
      </c>
      <c r="E9" s="487">
        <v>9633</v>
      </c>
      <c r="F9" s="520">
        <v>10551</v>
      </c>
      <c r="G9" s="488">
        <v>0.82909005186232909</v>
      </c>
      <c r="H9" s="488">
        <v>1.4760565744743359E-2</v>
      </c>
      <c r="I9" s="489">
        <v>9.5297415135471811E-2</v>
      </c>
      <c r="J9" s="485"/>
    </row>
    <row r="10" spans="1:10" x14ac:dyDescent="0.2">
      <c r="A10" s="485"/>
      <c r="B10" s="764"/>
      <c r="C10" s="765"/>
      <c r="D10" s="486" t="s">
        <v>630</v>
      </c>
      <c r="E10" s="487">
        <v>420</v>
      </c>
      <c r="F10" s="520">
        <v>558</v>
      </c>
      <c r="G10" s="488">
        <v>4.3847241867043849E-2</v>
      </c>
      <c r="H10" s="488">
        <v>7.806270197674907E-4</v>
      </c>
      <c r="I10" s="489">
        <v>0.32857142857142857</v>
      </c>
      <c r="J10" s="485"/>
    </row>
    <row r="11" spans="1:10" x14ac:dyDescent="0.2">
      <c r="A11" s="485"/>
      <c r="B11" s="764"/>
      <c r="C11" s="765"/>
      <c r="D11" s="490" t="s">
        <v>634</v>
      </c>
      <c r="E11" s="491">
        <v>10053</v>
      </c>
      <c r="F11" s="521">
        <v>11109</v>
      </c>
      <c r="G11" s="492">
        <v>0.8729372937293729</v>
      </c>
      <c r="H11" s="492">
        <v>1.5541192764510849E-2</v>
      </c>
      <c r="I11" s="492">
        <v>0.10504327066547299</v>
      </c>
      <c r="J11" s="485"/>
    </row>
    <row r="12" spans="1:10" x14ac:dyDescent="0.2">
      <c r="A12" s="485"/>
      <c r="B12" s="764"/>
      <c r="C12" s="766" t="s">
        <v>635</v>
      </c>
      <c r="D12" s="767"/>
      <c r="E12" s="493">
        <v>11609</v>
      </c>
      <c r="F12" s="521">
        <v>12726</v>
      </c>
      <c r="G12" s="494">
        <v>1</v>
      </c>
      <c r="H12" s="494">
        <v>1.7803332354052126E-2</v>
      </c>
      <c r="I12" s="494">
        <v>9.6218451201653885E-2</v>
      </c>
      <c r="J12" s="485"/>
    </row>
    <row r="13" spans="1:10" x14ac:dyDescent="0.2">
      <c r="A13" s="485"/>
      <c r="B13" s="764" t="s">
        <v>263</v>
      </c>
      <c r="C13" s="765" t="s">
        <v>628</v>
      </c>
      <c r="D13" s="486" t="s">
        <v>629</v>
      </c>
      <c r="E13" s="487">
        <v>73844</v>
      </c>
      <c r="F13" s="520">
        <v>72012</v>
      </c>
      <c r="G13" s="488">
        <v>0.10796061893103816</v>
      </c>
      <c r="H13" s="488">
        <v>0.10074285474461746</v>
      </c>
      <c r="I13" s="489">
        <v>-2.4809056930827147E-2</v>
      </c>
      <c r="J13" s="485"/>
    </row>
    <row r="14" spans="1:10" x14ac:dyDescent="0.2">
      <c r="A14" s="485"/>
      <c r="B14" s="764"/>
      <c r="C14" s="765"/>
      <c r="D14" s="486" t="s">
        <v>630</v>
      </c>
      <c r="E14" s="487">
        <v>11</v>
      </c>
      <c r="F14" s="520">
        <v>4</v>
      </c>
      <c r="G14" s="488">
        <v>5.9968126940531111E-6</v>
      </c>
      <c r="H14" s="488">
        <v>5.5958926148207213E-6</v>
      </c>
      <c r="I14" s="489">
        <v>-0.63636363636363635</v>
      </c>
      <c r="J14" s="485"/>
    </row>
    <row r="15" spans="1:10" x14ac:dyDescent="0.2">
      <c r="A15" s="485"/>
      <c r="B15" s="764"/>
      <c r="C15" s="765"/>
      <c r="D15" s="490" t="s">
        <v>631</v>
      </c>
      <c r="E15" s="491">
        <v>73855</v>
      </c>
      <c r="F15" s="521">
        <v>72016</v>
      </c>
      <c r="G15" s="492">
        <v>0.1079666157437322</v>
      </c>
      <c r="H15" s="492">
        <v>0.10074845063723227</v>
      </c>
      <c r="I15" s="492">
        <v>-2.4900142170469163E-2</v>
      </c>
      <c r="J15" s="485"/>
    </row>
    <row r="16" spans="1:10" x14ac:dyDescent="0.2">
      <c r="A16" s="485"/>
      <c r="B16" s="764"/>
      <c r="C16" s="765" t="s">
        <v>632</v>
      </c>
      <c r="D16" s="486" t="s">
        <v>633</v>
      </c>
      <c r="E16" s="487">
        <v>424545</v>
      </c>
      <c r="F16" s="520">
        <v>496123</v>
      </c>
      <c r="G16" s="488">
        <v>0.74378917605292783</v>
      </c>
      <c r="H16" s="488">
        <v>0.69406275793567518</v>
      </c>
      <c r="I16" s="489">
        <v>0.16859932398214558</v>
      </c>
      <c r="J16" s="485"/>
    </row>
    <row r="17" spans="1:10" x14ac:dyDescent="0.2">
      <c r="A17" s="485"/>
      <c r="B17" s="764"/>
      <c r="C17" s="765"/>
      <c r="D17" s="486" t="s">
        <v>630</v>
      </c>
      <c r="E17" s="487">
        <v>107977</v>
      </c>
      <c r="F17" s="520">
        <v>98882</v>
      </c>
      <c r="G17" s="488">
        <v>0.14824420820333992</v>
      </c>
      <c r="H17" s="488">
        <v>0.13833326338467564</v>
      </c>
      <c r="I17" s="489">
        <v>-8.4230901025218338E-2</v>
      </c>
      <c r="J17" s="485"/>
    </row>
    <row r="18" spans="1:10" x14ac:dyDescent="0.2">
      <c r="A18" s="485"/>
      <c r="B18" s="764"/>
      <c r="C18" s="765"/>
      <c r="D18" s="490" t="s">
        <v>634</v>
      </c>
      <c r="E18" s="491">
        <v>532522</v>
      </c>
      <c r="F18" s="521">
        <v>595005</v>
      </c>
      <c r="G18" s="492">
        <v>0.89203338425626777</v>
      </c>
      <c r="H18" s="492">
        <v>0.83239602132035084</v>
      </c>
      <c r="I18" s="492">
        <v>0.11733411952933399</v>
      </c>
      <c r="J18" s="485"/>
    </row>
    <row r="19" spans="1:10" x14ac:dyDescent="0.2">
      <c r="A19" s="485"/>
      <c r="B19" s="764"/>
      <c r="C19" s="766" t="s">
        <v>636</v>
      </c>
      <c r="D19" s="767"/>
      <c r="E19" s="493">
        <v>606377</v>
      </c>
      <c r="F19" s="521">
        <v>667021</v>
      </c>
      <c r="G19" s="494">
        <v>1</v>
      </c>
      <c r="H19" s="494">
        <v>0.9331444719575831</v>
      </c>
      <c r="I19" s="494">
        <v>0.10001038957612178</v>
      </c>
      <c r="J19" s="485"/>
    </row>
    <row r="20" spans="1:10" x14ac:dyDescent="0.2">
      <c r="A20" s="485"/>
      <c r="B20" s="764" t="s">
        <v>331</v>
      </c>
      <c r="C20" s="765" t="s">
        <v>628</v>
      </c>
      <c r="D20" s="486" t="s">
        <v>629</v>
      </c>
      <c r="E20" s="487">
        <v>7802</v>
      </c>
      <c r="F20" s="520">
        <v>7951</v>
      </c>
      <c r="G20" s="488">
        <v>0.22676325471294528</v>
      </c>
      <c r="H20" s="488">
        <v>1.112323554510989E-2</v>
      </c>
      <c r="I20" s="489">
        <v>1.9097667264803896E-2</v>
      </c>
      <c r="J20" s="485"/>
    </row>
    <row r="21" spans="1:10" x14ac:dyDescent="0.2">
      <c r="A21" s="485"/>
      <c r="B21" s="764"/>
      <c r="C21" s="765"/>
      <c r="D21" s="486" t="s">
        <v>630</v>
      </c>
      <c r="E21" s="487">
        <v>9564</v>
      </c>
      <c r="F21" s="520">
        <v>8761</v>
      </c>
      <c r="G21" s="488">
        <v>0.24986452956107577</v>
      </c>
      <c r="H21" s="488">
        <v>1.2256403799611085E-2</v>
      </c>
      <c r="I21" s="489">
        <v>-8.396068590547888E-2</v>
      </c>
      <c r="J21" s="485"/>
    </row>
    <row r="22" spans="1:10" x14ac:dyDescent="0.2">
      <c r="A22" s="485"/>
      <c r="B22" s="764"/>
      <c r="C22" s="765"/>
      <c r="D22" s="490" t="s">
        <v>631</v>
      </c>
      <c r="E22" s="491">
        <v>17366</v>
      </c>
      <c r="F22" s="521">
        <v>16712</v>
      </c>
      <c r="G22" s="492">
        <v>0.47662778427402103</v>
      </c>
      <c r="H22" s="492">
        <v>2.3379639344720975E-2</v>
      </c>
      <c r="I22" s="492">
        <v>-3.7659795001727517E-2</v>
      </c>
      <c r="J22" s="485"/>
    </row>
    <row r="23" spans="1:10" x14ac:dyDescent="0.2">
      <c r="A23" s="485"/>
      <c r="B23" s="764"/>
      <c r="C23" s="765" t="s">
        <v>632</v>
      </c>
      <c r="D23" s="486" t="s">
        <v>633</v>
      </c>
      <c r="E23" s="487">
        <v>17443</v>
      </c>
      <c r="F23" s="520">
        <v>18285</v>
      </c>
      <c r="G23" s="488">
        <v>0.52148988962724241</v>
      </c>
      <c r="H23" s="488">
        <v>2.5580224115499223E-2</v>
      </c>
      <c r="I23" s="489">
        <v>4.8271512927822051E-2</v>
      </c>
      <c r="J23" s="485"/>
    </row>
    <row r="24" spans="1:10" x14ac:dyDescent="0.2">
      <c r="A24" s="485"/>
      <c r="B24" s="764"/>
      <c r="C24" s="765"/>
      <c r="D24" s="486" t="s">
        <v>630</v>
      </c>
      <c r="E24" s="487">
        <v>80</v>
      </c>
      <c r="F24" s="520">
        <v>66</v>
      </c>
      <c r="G24" s="488">
        <v>1.8823260987365599E-3</v>
      </c>
      <c r="H24" s="488">
        <v>9.233222814454191E-5</v>
      </c>
      <c r="I24" s="489">
        <v>-0.17499999999999999</v>
      </c>
      <c r="J24" s="485"/>
    </row>
    <row r="25" spans="1:10" x14ac:dyDescent="0.2">
      <c r="A25" s="485"/>
      <c r="B25" s="764"/>
      <c r="C25" s="765"/>
      <c r="D25" s="495" t="s">
        <v>634</v>
      </c>
      <c r="E25" s="496">
        <v>17523</v>
      </c>
      <c r="F25" s="521">
        <v>18351</v>
      </c>
      <c r="G25" s="492">
        <v>0.52337221572597892</v>
      </c>
      <c r="H25" s="492">
        <v>2.5672556343643765E-2</v>
      </c>
      <c r="I25" s="492">
        <v>4.7252182845403182E-2</v>
      </c>
      <c r="J25" s="485"/>
    </row>
    <row r="26" spans="1:10" x14ac:dyDescent="0.2">
      <c r="A26" s="485"/>
      <c r="B26" s="764"/>
      <c r="C26" s="497" t="s">
        <v>637</v>
      </c>
      <c r="D26" s="497"/>
      <c r="E26" s="493">
        <v>34889</v>
      </c>
      <c r="F26" s="521">
        <v>35063</v>
      </c>
      <c r="G26" s="498">
        <v>1</v>
      </c>
      <c r="H26" s="494">
        <v>4.905219568836474E-2</v>
      </c>
      <c r="I26" s="494">
        <v>4.9872452635501162E-3</v>
      </c>
      <c r="J26" s="485"/>
    </row>
    <row r="27" spans="1:10" x14ac:dyDescent="0.2">
      <c r="A27" s="485"/>
      <c r="B27" s="768"/>
      <c r="C27" s="768"/>
      <c r="D27" s="768"/>
      <c r="E27" s="768"/>
      <c r="F27" s="768"/>
      <c r="G27" s="768"/>
      <c r="H27" s="768"/>
      <c r="I27" s="768"/>
      <c r="J27" s="485"/>
    </row>
    <row r="28" spans="1:10" x14ac:dyDescent="0.2">
      <c r="A28" s="485"/>
      <c r="B28" s="765" t="s">
        <v>631</v>
      </c>
      <c r="C28" s="765"/>
      <c r="D28" s="486" t="s">
        <v>629</v>
      </c>
      <c r="E28" s="487">
        <v>83202</v>
      </c>
      <c r="F28" s="520">
        <v>81580</v>
      </c>
      <c r="G28" s="499">
        <v>0</v>
      </c>
      <c r="H28" s="488">
        <v>0.11412822987926861</v>
      </c>
      <c r="I28" s="489">
        <v>-1.9494723684526816E-2</v>
      </c>
      <c r="J28" s="485"/>
    </row>
    <row r="29" spans="1:10" x14ac:dyDescent="0.2">
      <c r="A29" s="485"/>
      <c r="B29" s="765"/>
      <c r="C29" s="765"/>
      <c r="D29" s="486" t="s">
        <v>630</v>
      </c>
      <c r="E29" s="487">
        <v>9575</v>
      </c>
      <c r="F29" s="520">
        <v>8765</v>
      </c>
      <c r="G29" s="500">
        <v>0</v>
      </c>
      <c r="H29" s="488">
        <v>1.2261999692225906E-2</v>
      </c>
      <c r="I29" s="489">
        <v>-8.4595300261096601E-2</v>
      </c>
      <c r="J29" s="485"/>
    </row>
    <row r="30" spans="1:10" x14ac:dyDescent="0.2">
      <c r="A30" s="485"/>
      <c r="B30" s="765"/>
      <c r="C30" s="765"/>
      <c r="D30" s="497" t="s">
        <v>631</v>
      </c>
      <c r="E30" s="493">
        <v>92777</v>
      </c>
      <c r="F30" s="521">
        <v>90345</v>
      </c>
      <c r="G30" s="501">
        <v>0</v>
      </c>
      <c r="H30" s="498">
        <v>0.12639022957149451</v>
      </c>
      <c r="I30" s="494">
        <v>-2.621339340569322E-2</v>
      </c>
      <c r="J30" s="485"/>
    </row>
    <row r="31" spans="1:10" x14ac:dyDescent="0.2">
      <c r="A31" s="485"/>
      <c r="B31" s="765" t="s">
        <v>634</v>
      </c>
      <c r="C31" s="765"/>
      <c r="D31" s="486" t="s">
        <v>633</v>
      </c>
      <c r="E31" s="487">
        <v>451621</v>
      </c>
      <c r="F31" s="520">
        <v>524959</v>
      </c>
      <c r="G31" s="500">
        <v>0</v>
      </c>
      <c r="H31" s="488">
        <v>0.73440354779591777</v>
      </c>
      <c r="I31" s="489">
        <v>0.16238837432271749</v>
      </c>
      <c r="J31" s="485"/>
    </row>
    <row r="32" spans="1:10" x14ac:dyDescent="0.2">
      <c r="A32" s="485"/>
      <c r="B32" s="765"/>
      <c r="C32" s="765"/>
      <c r="D32" s="486" t="s">
        <v>630</v>
      </c>
      <c r="E32" s="487">
        <v>108477</v>
      </c>
      <c r="F32" s="520">
        <v>99506</v>
      </c>
      <c r="G32" s="500">
        <v>0</v>
      </c>
      <c r="H32" s="488">
        <v>0.13920622263258767</v>
      </c>
      <c r="I32" s="489">
        <v>-8.2699558431741288E-2</v>
      </c>
      <c r="J32" s="485"/>
    </row>
    <row r="33" spans="1:10" x14ac:dyDescent="0.2">
      <c r="A33" s="485"/>
      <c r="B33" s="765"/>
      <c r="C33" s="765"/>
      <c r="D33" s="502" t="s">
        <v>634</v>
      </c>
      <c r="E33" s="503">
        <v>560098</v>
      </c>
      <c r="F33" s="522">
        <v>624465</v>
      </c>
      <c r="G33" s="504">
        <v>0</v>
      </c>
      <c r="H33" s="505">
        <v>0.87360977042850552</v>
      </c>
      <c r="I33" s="505">
        <v>0.11492096026052584</v>
      </c>
      <c r="J33" s="485"/>
    </row>
    <row r="34" spans="1:10" x14ac:dyDescent="0.2">
      <c r="A34" s="485"/>
      <c r="B34" s="769" t="s">
        <v>10</v>
      </c>
      <c r="C34" s="769"/>
      <c r="D34" s="769"/>
      <c r="E34" s="506">
        <v>652875</v>
      </c>
      <c r="F34" s="523">
        <v>714810</v>
      </c>
      <c r="G34" s="507">
        <v>0</v>
      </c>
      <c r="H34" s="508">
        <v>1</v>
      </c>
      <c r="I34" s="508">
        <v>9.4865020103388861E-2</v>
      </c>
      <c r="J34" s="485"/>
    </row>
    <row r="35" spans="1:10" s="481" customFormat="1" x14ac:dyDescent="0.2">
      <c r="B35" s="770" t="s">
        <v>638</v>
      </c>
      <c r="C35" s="770"/>
      <c r="D35" s="770"/>
      <c r="E35" s="770"/>
      <c r="F35" s="770"/>
      <c r="G35" s="770"/>
      <c r="H35" s="770"/>
      <c r="I35" s="770"/>
    </row>
    <row r="36" spans="1:10" s="481" customFormat="1" x14ac:dyDescent="0.2"/>
    <row r="37" spans="1:10" s="481" customFormat="1" x14ac:dyDescent="0.2"/>
    <row r="38" spans="1:10" s="481" customFormat="1" ht="15" x14ac:dyDescent="0.2">
      <c r="B38" s="760" t="s">
        <v>619</v>
      </c>
      <c r="C38" s="760"/>
      <c r="D38" s="760"/>
      <c r="E38" s="760"/>
      <c r="F38" s="760"/>
      <c r="G38" s="760"/>
    </row>
    <row r="39" spans="1:10" s="481" customFormat="1" ht="15" x14ac:dyDescent="0.25">
      <c r="B39" s="509" t="s">
        <v>639</v>
      </c>
      <c r="G39" s="484"/>
      <c r="H39" s="484"/>
      <c r="I39" s="484"/>
    </row>
    <row r="40" spans="1:10" s="481" customFormat="1" ht="15" x14ac:dyDescent="0.25">
      <c r="B40" s="509"/>
      <c r="G40" s="484"/>
      <c r="H40" s="484"/>
      <c r="I40" s="484"/>
    </row>
    <row r="41" spans="1:10" ht="12.75" customHeight="1" x14ac:dyDescent="0.2">
      <c r="B41" s="761" t="s">
        <v>621</v>
      </c>
      <c r="C41" s="771" t="s">
        <v>622</v>
      </c>
      <c r="D41" s="761" t="s">
        <v>623</v>
      </c>
      <c r="E41" s="762" t="s">
        <v>624</v>
      </c>
      <c r="F41" s="763" t="s">
        <v>625</v>
      </c>
      <c r="G41" s="763" t="s">
        <v>626</v>
      </c>
      <c r="H41" s="763" t="s">
        <v>2</v>
      </c>
      <c r="I41" s="763" t="s">
        <v>627</v>
      </c>
      <c r="J41" s="485"/>
    </row>
    <row r="42" spans="1:10" ht="12.75" customHeight="1" x14ac:dyDescent="0.2">
      <c r="B42" s="761"/>
      <c r="C42" s="771"/>
      <c r="D42" s="761"/>
      <c r="E42" s="762"/>
      <c r="F42" s="763"/>
      <c r="G42" s="763"/>
      <c r="H42" s="763"/>
      <c r="I42" s="763"/>
      <c r="J42" s="485"/>
    </row>
    <row r="43" spans="1:10" x14ac:dyDescent="0.2">
      <c r="A43" s="485"/>
      <c r="B43" s="764" t="s">
        <v>253</v>
      </c>
      <c r="C43" s="765" t="s">
        <v>628</v>
      </c>
      <c r="D43" s="486" t="s">
        <v>629</v>
      </c>
      <c r="E43" s="510">
        <v>51822907.649999999</v>
      </c>
      <c r="F43" s="524">
        <v>61651739.090000004</v>
      </c>
      <c r="G43" s="511">
        <v>0.82348726356679769</v>
      </c>
      <c r="H43" s="511">
        <v>7.7196802012195163E-3</v>
      </c>
      <c r="I43" s="489">
        <v>0.18966190601233093</v>
      </c>
      <c r="J43" s="485"/>
    </row>
    <row r="44" spans="1:10" x14ac:dyDescent="0.2">
      <c r="A44" s="485"/>
      <c r="B44" s="764"/>
      <c r="C44" s="765"/>
      <c r="D44" s="486" t="s">
        <v>630</v>
      </c>
      <c r="E44" s="510">
        <v>0</v>
      </c>
      <c r="F44" s="524">
        <v>0</v>
      </c>
      <c r="G44" s="511">
        <v>0</v>
      </c>
      <c r="H44" s="511">
        <v>0</v>
      </c>
      <c r="I44" s="489" t="s">
        <v>284</v>
      </c>
      <c r="J44" s="485"/>
    </row>
    <row r="45" spans="1:10" x14ac:dyDescent="0.2">
      <c r="A45" s="485"/>
      <c r="B45" s="764"/>
      <c r="C45" s="765"/>
      <c r="D45" s="490" t="s">
        <v>631</v>
      </c>
      <c r="E45" s="512">
        <v>51822907.649999999</v>
      </c>
      <c r="F45" s="525">
        <v>61651739.090000004</v>
      </c>
      <c r="G45" s="492">
        <v>0.82348726356679769</v>
      </c>
      <c r="H45" s="492">
        <v>7.7196802012195163E-3</v>
      </c>
      <c r="I45" s="492">
        <v>0.18966190601233093</v>
      </c>
      <c r="J45" s="485"/>
    </row>
    <row r="46" spans="1:10" x14ac:dyDescent="0.2">
      <c r="A46" s="485"/>
      <c r="B46" s="764"/>
      <c r="C46" s="765" t="s">
        <v>632</v>
      </c>
      <c r="D46" s="486" t="s">
        <v>633</v>
      </c>
      <c r="E46" s="510">
        <v>5387835.4699999988</v>
      </c>
      <c r="F46" s="524">
        <v>6166011.0899999989</v>
      </c>
      <c r="G46" s="511">
        <v>8.2359908650982819E-2</v>
      </c>
      <c r="H46" s="511">
        <v>7.7207284716634516E-4</v>
      </c>
      <c r="I46" s="489">
        <v>0.14443195682811011</v>
      </c>
      <c r="J46" s="485"/>
    </row>
    <row r="47" spans="1:10" x14ac:dyDescent="0.2">
      <c r="A47" s="485"/>
      <c r="B47" s="764"/>
      <c r="C47" s="765"/>
      <c r="D47" s="486" t="s">
        <v>630</v>
      </c>
      <c r="E47" s="510">
        <v>5770539.7300000004</v>
      </c>
      <c r="F47" s="524">
        <v>7048907.5300000003</v>
      </c>
      <c r="G47" s="511">
        <v>9.4152827782219423E-2</v>
      </c>
      <c r="H47" s="511">
        <v>8.8262411900712147E-4</v>
      </c>
      <c r="I47" s="489">
        <v>0.22153348903465564</v>
      </c>
      <c r="J47" s="485"/>
    </row>
    <row r="48" spans="1:10" x14ac:dyDescent="0.2">
      <c r="A48" s="485"/>
      <c r="B48" s="764"/>
      <c r="C48" s="765"/>
      <c r="D48" s="490" t="s">
        <v>634</v>
      </c>
      <c r="E48" s="512">
        <v>11158375.199999999</v>
      </c>
      <c r="F48" s="525">
        <v>13214918.619999999</v>
      </c>
      <c r="G48" s="492">
        <v>0.17651273643320223</v>
      </c>
      <c r="H48" s="492">
        <v>1.6546969661734667E-3</v>
      </c>
      <c r="I48" s="492">
        <v>0.18430491743995131</v>
      </c>
      <c r="J48" s="485"/>
    </row>
    <row r="49" spans="1:10" x14ac:dyDescent="0.2">
      <c r="A49" s="485"/>
      <c r="B49" s="764"/>
      <c r="C49" s="766" t="s">
        <v>635</v>
      </c>
      <c r="D49" s="767"/>
      <c r="E49" s="513">
        <v>62981282.849999994</v>
      </c>
      <c r="F49" s="525">
        <v>74866657.710000008</v>
      </c>
      <c r="G49" s="494">
        <v>1</v>
      </c>
      <c r="H49" s="494">
        <v>9.3743771673929846E-3</v>
      </c>
      <c r="I49" s="494">
        <v>0.18871280993603984</v>
      </c>
      <c r="J49" s="485"/>
    </row>
    <row r="50" spans="1:10" x14ac:dyDescent="0.2">
      <c r="A50" s="485"/>
      <c r="B50" s="764" t="s">
        <v>263</v>
      </c>
      <c r="C50" s="765" t="s">
        <v>628</v>
      </c>
      <c r="D50" s="486" t="s">
        <v>629</v>
      </c>
      <c r="E50" s="510">
        <v>3920929711.6900001</v>
      </c>
      <c r="F50" s="524">
        <v>3916277909.6399999</v>
      </c>
      <c r="G50" s="511">
        <v>0.53002962995053837</v>
      </c>
      <c r="H50" s="511">
        <v>0.49037405088261332</v>
      </c>
      <c r="I50" s="489">
        <v>-1.1864028156717886E-3</v>
      </c>
      <c r="J50" s="485"/>
    </row>
    <row r="51" spans="1:10" x14ac:dyDescent="0.2">
      <c r="A51" s="485"/>
      <c r="B51" s="764"/>
      <c r="C51" s="765"/>
      <c r="D51" s="486" t="s">
        <v>630</v>
      </c>
      <c r="E51" s="510">
        <v>183311</v>
      </c>
      <c r="F51" s="524">
        <v>11131.52</v>
      </c>
      <c r="G51" s="511">
        <v>1.5065415587244093E-6</v>
      </c>
      <c r="H51" s="511">
        <v>1.393825637716963E-6</v>
      </c>
      <c r="I51" s="489">
        <v>-0.93927522079962478</v>
      </c>
      <c r="J51" s="485"/>
    </row>
    <row r="52" spans="1:10" x14ac:dyDescent="0.2">
      <c r="A52" s="485"/>
      <c r="B52" s="764"/>
      <c r="C52" s="765"/>
      <c r="D52" s="490" t="s">
        <v>631</v>
      </c>
      <c r="E52" s="512">
        <v>3921113022.6900001</v>
      </c>
      <c r="F52" s="525">
        <v>3916289041.1599998</v>
      </c>
      <c r="G52" s="492">
        <v>0.5300311364920971</v>
      </c>
      <c r="H52" s="492">
        <v>0.49037544470825101</v>
      </c>
      <c r="I52" s="492">
        <v>-1.2302582205831994E-3</v>
      </c>
      <c r="J52" s="485"/>
    </row>
    <row r="53" spans="1:10" x14ac:dyDescent="0.2">
      <c r="A53" s="485"/>
      <c r="B53" s="764"/>
      <c r="C53" s="765" t="s">
        <v>632</v>
      </c>
      <c r="D53" s="486" t="s">
        <v>633</v>
      </c>
      <c r="E53" s="510">
        <v>1845448460.2199998</v>
      </c>
      <c r="F53" s="524">
        <v>2130439637.02</v>
      </c>
      <c r="G53" s="511">
        <v>0.28833401471895803</v>
      </c>
      <c r="H53" s="511">
        <v>0.26676153712043787</v>
      </c>
      <c r="I53" s="489">
        <v>0.15442922571027845</v>
      </c>
      <c r="J53" s="485"/>
    </row>
    <row r="54" spans="1:10" x14ac:dyDescent="0.2">
      <c r="A54" s="485"/>
      <c r="B54" s="764"/>
      <c r="C54" s="765"/>
      <c r="D54" s="486" t="s">
        <v>630</v>
      </c>
      <c r="E54" s="510">
        <v>1504488197.1200001</v>
      </c>
      <c r="F54" s="524">
        <v>1342061850.3899999</v>
      </c>
      <c r="G54" s="511">
        <v>0.18163484878894487</v>
      </c>
      <c r="H54" s="511">
        <v>0.16804535359730288</v>
      </c>
      <c r="I54" s="489">
        <v>-0.1079611970641767</v>
      </c>
      <c r="J54" s="485"/>
    </row>
    <row r="55" spans="1:10" x14ac:dyDescent="0.2">
      <c r="A55" s="485"/>
      <c r="B55" s="764"/>
      <c r="C55" s="765"/>
      <c r="D55" s="490" t="s">
        <v>634</v>
      </c>
      <c r="E55" s="512">
        <v>3349936657.3400002</v>
      </c>
      <c r="F55" s="525">
        <v>3472501487.4099998</v>
      </c>
      <c r="G55" s="492">
        <v>0.4699688635079029</v>
      </c>
      <c r="H55" s="492">
        <v>0.43480689071774076</v>
      </c>
      <c r="I55" s="492">
        <v>3.6587208239131801E-2</v>
      </c>
      <c r="J55" s="485"/>
    </row>
    <row r="56" spans="1:10" x14ac:dyDescent="0.2">
      <c r="A56" s="485"/>
      <c r="B56" s="764"/>
      <c r="C56" s="766" t="s">
        <v>636</v>
      </c>
      <c r="D56" s="767"/>
      <c r="E56" s="513">
        <v>7271049680.0299997</v>
      </c>
      <c r="F56" s="525">
        <v>7388790528.5699997</v>
      </c>
      <c r="G56" s="494">
        <v>1</v>
      </c>
      <c r="H56" s="494">
        <v>0.92518233542599182</v>
      </c>
      <c r="I56" s="494">
        <v>1.6193101920810169E-2</v>
      </c>
      <c r="J56" s="485"/>
    </row>
    <row r="57" spans="1:10" x14ac:dyDescent="0.2">
      <c r="A57" s="485"/>
      <c r="B57" s="764" t="s">
        <v>331</v>
      </c>
      <c r="C57" s="765" t="s">
        <v>628</v>
      </c>
      <c r="D57" s="486" t="s">
        <v>629</v>
      </c>
      <c r="E57" s="510">
        <v>366596357.5</v>
      </c>
      <c r="F57" s="524">
        <v>259936313.72999999</v>
      </c>
      <c r="G57" s="511">
        <v>0.49734278992391001</v>
      </c>
      <c r="H57" s="511">
        <v>3.2547747140598389E-2</v>
      </c>
      <c r="I57" s="489">
        <v>-0.29094681817726464</v>
      </c>
      <c r="J57" s="485"/>
    </row>
    <row r="58" spans="1:10" x14ac:dyDescent="0.2">
      <c r="A58" s="485"/>
      <c r="B58" s="764"/>
      <c r="C58" s="765"/>
      <c r="D58" s="486" t="s">
        <v>630</v>
      </c>
      <c r="E58" s="510">
        <v>75081556.440000013</v>
      </c>
      <c r="F58" s="524">
        <v>65106499.509999998</v>
      </c>
      <c r="G58" s="511">
        <v>0.12456992885617729</v>
      </c>
      <c r="H58" s="511">
        <v>8.1522656563564437E-3</v>
      </c>
      <c r="I58" s="489">
        <v>-0.13285628858761592</v>
      </c>
      <c r="J58" s="485"/>
    </row>
    <row r="59" spans="1:10" x14ac:dyDescent="0.2">
      <c r="A59" s="485"/>
      <c r="B59" s="764"/>
      <c r="C59" s="765"/>
      <c r="D59" s="490" t="s">
        <v>631</v>
      </c>
      <c r="E59" s="512">
        <v>441677913.94</v>
      </c>
      <c r="F59" s="525">
        <v>325042813.24000001</v>
      </c>
      <c r="G59" s="492">
        <v>0.62191271878008736</v>
      </c>
      <c r="H59" s="492">
        <v>4.0700012796954836E-2</v>
      </c>
      <c r="I59" s="492">
        <v>-0.26407274853196383</v>
      </c>
      <c r="J59" s="485"/>
    </row>
    <row r="60" spans="1:10" x14ac:dyDescent="0.2">
      <c r="A60" s="485"/>
      <c r="B60" s="764"/>
      <c r="C60" s="765" t="s">
        <v>632</v>
      </c>
      <c r="D60" s="486" t="s">
        <v>633</v>
      </c>
      <c r="E60" s="510">
        <v>181848257.15999997</v>
      </c>
      <c r="F60" s="524">
        <v>196504274.74999997</v>
      </c>
      <c r="G60" s="511">
        <v>0.37597664917897244</v>
      </c>
      <c r="H60" s="511">
        <v>2.4605147910395708E-2</v>
      </c>
      <c r="I60" s="489">
        <v>8.0594765211881261E-2</v>
      </c>
      <c r="J60" s="485"/>
    </row>
    <row r="61" spans="1:10" x14ac:dyDescent="0.2">
      <c r="A61" s="485"/>
      <c r="B61" s="764"/>
      <c r="C61" s="765"/>
      <c r="D61" s="486" t="s">
        <v>630</v>
      </c>
      <c r="E61" s="510">
        <v>646709.09000000008</v>
      </c>
      <c r="F61" s="524">
        <v>1103122.28</v>
      </c>
      <c r="G61" s="511">
        <v>2.1106320409402103E-3</v>
      </c>
      <c r="H61" s="511">
        <v>1.3812669926486143E-4</v>
      </c>
      <c r="I61" s="489">
        <v>0.70574729357832267</v>
      </c>
      <c r="J61" s="485"/>
    </row>
    <row r="62" spans="1:10" x14ac:dyDescent="0.2">
      <c r="A62" s="485"/>
      <c r="B62" s="764"/>
      <c r="C62" s="765"/>
      <c r="D62" s="490" t="s">
        <v>634</v>
      </c>
      <c r="E62" s="512">
        <v>182494966.24999997</v>
      </c>
      <c r="F62" s="525">
        <v>197607397.02999997</v>
      </c>
      <c r="G62" s="492">
        <v>0.3780872812199127</v>
      </c>
      <c r="H62" s="492">
        <v>2.4743274609660568E-2</v>
      </c>
      <c r="I62" s="492">
        <v>8.281012397513185E-2</v>
      </c>
      <c r="J62" s="485"/>
    </row>
    <row r="63" spans="1:10" x14ac:dyDescent="0.2">
      <c r="A63" s="485"/>
      <c r="B63" s="764"/>
      <c r="C63" s="497" t="s">
        <v>637</v>
      </c>
      <c r="D63" s="497"/>
      <c r="E63" s="513">
        <v>624172880.18999994</v>
      </c>
      <c r="F63" s="525">
        <v>522650210.26999998</v>
      </c>
      <c r="G63" s="494">
        <v>1</v>
      </c>
      <c r="H63" s="494">
        <v>6.5443287406615411E-2</v>
      </c>
      <c r="I63" s="494">
        <v>-0.16265152354760459</v>
      </c>
      <c r="J63" s="485"/>
    </row>
    <row r="64" spans="1:10" x14ac:dyDescent="0.2">
      <c r="A64" s="485"/>
      <c r="B64" s="768"/>
      <c r="C64" s="768"/>
      <c r="D64" s="768"/>
      <c r="E64" s="768"/>
      <c r="F64" s="768"/>
      <c r="G64" s="768"/>
      <c r="H64" s="768"/>
      <c r="I64" s="768"/>
      <c r="J64" s="485"/>
    </row>
    <row r="65" spans="1:10" x14ac:dyDescent="0.2">
      <c r="A65" s="485"/>
      <c r="B65" s="765" t="s">
        <v>631</v>
      </c>
      <c r="C65" s="765"/>
      <c r="D65" s="486" t="s">
        <v>629</v>
      </c>
      <c r="E65" s="510">
        <v>4339348976.8399992</v>
      </c>
      <c r="F65" s="524">
        <v>4237865962.46</v>
      </c>
      <c r="G65" s="514">
        <v>0</v>
      </c>
      <c r="H65" s="511">
        <v>0.53064147822443108</v>
      </c>
      <c r="I65" s="489">
        <v>-2.3386691165341839E-2</v>
      </c>
      <c r="J65" s="485"/>
    </row>
    <row r="66" spans="1:10" x14ac:dyDescent="0.2">
      <c r="A66" s="485"/>
      <c r="B66" s="765"/>
      <c r="C66" s="765"/>
      <c r="D66" s="486" t="s">
        <v>630</v>
      </c>
      <c r="E66" s="510">
        <v>75264867.440000013</v>
      </c>
      <c r="F66" s="524">
        <v>65117631.030000001</v>
      </c>
      <c r="G66" s="514">
        <v>0</v>
      </c>
      <c r="H66" s="511">
        <v>8.1536594819941605E-3</v>
      </c>
      <c r="I66" s="489">
        <v>-0.13482035849049001</v>
      </c>
      <c r="J66" s="485"/>
    </row>
    <row r="67" spans="1:10" x14ac:dyDescent="0.2">
      <c r="A67" s="485"/>
      <c r="B67" s="765"/>
      <c r="C67" s="765"/>
      <c r="D67" s="497" t="s">
        <v>631</v>
      </c>
      <c r="E67" s="513">
        <v>4414613844.2799988</v>
      </c>
      <c r="F67" s="525">
        <v>4302983593.4899998</v>
      </c>
      <c r="G67" s="515">
        <v>0</v>
      </c>
      <c r="H67" s="494">
        <v>0.53879513770642529</v>
      </c>
      <c r="I67" s="494">
        <v>-2.5286526687863759E-2</v>
      </c>
      <c r="J67" s="485"/>
    </row>
    <row r="68" spans="1:10" x14ac:dyDescent="0.2">
      <c r="A68" s="485"/>
      <c r="B68" s="765" t="s">
        <v>634</v>
      </c>
      <c r="C68" s="765"/>
      <c r="D68" s="486" t="s">
        <v>633</v>
      </c>
      <c r="E68" s="510">
        <v>2032684552.8500001</v>
      </c>
      <c r="F68" s="524">
        <v>2333109922.8600006</v>
      </c>
      <c r="G68" s="514">
        <v>0</v>
      </c>
      <c r="H68" s="511">
        <v>0.29213875787799992</v>
      </c>
      <c r="I68" s="489">
        <v>0.14779734001952149</v>
      </c>
      <c r="J68" s="485"/>
    </row>
    <row r="69" spans="1:10" x14ac:dyDescent="0.2">
      <c r="A69" s="485"/>
      <c r="B69" s="765"/>
      <c r="C69" s="765"/>
      <c r="D69" s="486" t="s">
        <v>630</v>
      </c>
      <c r="E69" s="510">
        <v>1510905445.9399998</v>
      </c>
      <c r="F69" s="524">
        <v>1350213880.2</v>
      </c>
      <c r="G69" s="514">
        <v>0</v>
      </c>
      <c r="H69" s="511">
        <v>0.16906610441557485</v>
      </c>
      <c r="I69" s="489">
        <v>-0.10635448179222531</v>
      </c>
      <c r="J69" s="485"/>
    </row>
    <row r="70" spans="1:10" x14ac:dyDescent="0.2">
      <c r="A70" s="485"/>
      <c r="B70" s="765"/>
      <c r="C70" s="765"/>
      <c r="D70" s="502" t="s">
        <v>634</v>
      </c>
      <c r="E70" s="516">
        <v>3543589998.79</v>
      </c>
      <c r="F70" s="523">
        <v>3683323803.0600004</v>
      </c>
      <c r="G70" s="515">
        <v>0</v>
      </c>
      <c r="H70" s="505">
        <v>0.46120486229357477</v>
      </c>
      <c r="I70" s="505">
        <v>3.9432836281204711E-2</v>
      </c>
      <c r="J70" s="485"/>
    </row>
    <row r="71" spans="1:10" x14ac:dyDescent="0.2">
      <c r="A71" s="485"/>
      <c r="B71" s="769" t="s">
        <v>10</v>
      </c>
      <c r="C71" s="769"/>
      <c r="D71" s="769"/>
      <c r="E71" s="517">
        <v>7958203843.0699987</v>
      </c>
      <c r="F71" s="523">
        <v>7986307396.5500002</v>
      </c>
      <c r="G71" s="518">
        <v>0</v>
      </c>
      <c r="H71" s="508">
        <v>1</v>
      </c>
      <c r="I71" s="508">
        <v>3.5313940223426188E-3</v>
      </c>
      <c r="J71" s="485"/>
    </row>
    <row r="72" spans="1:10" s="481" customFormat="1" x14ac:dyDescent="0.2">
      <c r="B72" s="770" t="s">
        <v>640</v>
      </c>
      <c r="C72" s="770"/>
      <c r="D72" s="770"/>
      <c r="E72" s="770"/>
      <c r="F72" s="770"/>
      <c r="G72" s="770"/>
      <c r="H72" s="770"/>
      <c r="I72" s="770"/>
    </row>
    <row r="73" spans="1:10" s="481" customFormat="1" x14ac:dyDescent="0.2"/>
    <row r="74" spans="1:10" s="481" customFormat="1" x14ac:dyDescent="0.2"/>
    <row r="75" spans="1:10" s="481" customFormat="1" x14ac:dyDescent="0.2"/>
    <row r="76" spans="1:10" s="481" customFormat="1" x14ac:dyDescent="0.2"/>
    <row r="77" spans="1:10" s="481" customFormat="1" x14ac:dyDescent="0.2"/>
    <row r="78" spans="1:10" s="481" customFormat="1" x14ac:dyDescent="0.2"/>
    <row r="79" spans="1:10" s="481" customFormat="1" x14ac:dyDescent="0.2"/>
    <row r="80" spans="1:10" s="481" customFormat="1" x14ac:dyDescent="0.2"/>
    <row r="81" s="481" customFormat="1" x14ac:dyDescent="0.2"/>
    <row r="82" s="481" customFormat="1" x14ac:dyDescent="0.2"/>
    <row r="83" s="481" customFormat="1" x14ac:dyDescent="0.2"/>
    <row r="84" s="481" customFormat="1" x14ac:dyDescent="0.2"/>
    <row r="85" s="481" customFormat="1" x14ac:dyDescent="0.2"/>
    <row r="86" s="481" customFormat="1" x14ac:dyDescent="0.2"/>
    <row r="87" s="481" customFormat="1" x14ac:dyDescent="0.2"/>
    <row r="88" s="481" customFormat="1" x14ac:dyDescent="0.2"/>
    <row r="89" s="481" customFormat="1" x14ac:dyDescent="0.2"/>
    <row r="90" s="481" customFormat="1" x14ac:dyDescent="0.2"/>
    <row r="91" s="481" customFormat="1" x14ac:dyDescent="0.2"/>
    <row r="92" s="481" customFormat="1" x14ac:dyDescent="0.2"/>
    <row r="93" s="481" customFormat="1" x14ac:dyDescent="0.2"/>
    <row r="94" s="481" customFormat="1" x14ac:dyDescent="0.2"/>
    <row r="95" s="481" customFormat="1" x14ac:dyDescent="0.2"/>
    <row r="96" s="481" customFormat="1" x14ac:dyDescent="0.2"/>
    <row r="97" s="481" customFormat="1" x14ac:dyDescent="0.2"/>
    <row r="98" s="481" customFormat="1" x14ac:dyDescent="0.2"/>
    <row r="99" s="481" customFormat="1" x14ac:dyDescent="0.2"/>
    <row r="100" s="481" customFormat="1" x14ac:dyDescent="0.2"/>
    <row r="101" s="481" customFormat="1" x14ac:dyDescent="0.2"/>
    <row r="102" s="481" customFormat="1" x14ac:dyDescent="0.2"/>
    <row r="103" s="481" customFormat="1" x14ac:dyDescent="0.2"/>
    <row r="104" s="481" customFormat="1" x14ac:dyDescent="0.2"/>
    <row r="105" s="481" customFormat="1" x14ac:dyDescent="0.2"/>
    <row r="106" s="481" customFormat="1" x14ac:dyDescent="0.2"/>
    <row r="107" s="481" customFormat="1" x14ac:dyDescent="0.2"/>
    <row r="108" s="481" customFormat="1" x14ac:dyDescent="0.2"/>
    <row r="109" s="481" customFormat="1" x14ac:dyDescent="0.2"/>
    <row r="110" s="481" customFormat="1" x14ac:dyDescent="0.2"/>
    <row r="111" s="481" customFormat="1" x14ac:dyDescent="0.2"/>
    <row r="112" s="481" customFormat="1" x14ac:dyDescent="0.2"/>
    <row r="113" s="481" customFormat="1" x14ac:dyDescent="0.2"/>
    <row r="114" s="481" customFormat="1" x14ac:dyDescent="0.2"/>
    <row r="115" s="481" customFormat="1" x14ac:dyDescent="0.2"/>
    <row r="116" s="481" customFormat="1" x14ac:dyDescent="0.2"/>
    <row r="117" s="481" customFormat="1" x14ac:dyDescent="0.2"/>
    <row r="118" s="481" customFormat="1" x14ac:dyDescent="0.2"/>
    <row r="119" s="481" customFormat="1" x14ac:dyDescent="0.2"/>
    <row r="120" s="481" customFormat="1" x14ac:dyDescent="0.2"/>
    <row r="121" s="481" customFormat="1" x14ac:dyDescent="0.2"/>
    <row r="122" s="481" customFormat="1" x14ac:dyDescent="0.2"/>
    <row r="123" s="481" customFormat="1" x14ac:dyDescent="0.2"/>
    <row r="124" s="481" customFormat="1" x14ac:dyDescent="0.2"/>
    <row r="125" s="481" customFormat="1" x14ac:dyDescent="0.2"/>
    <row r="126" s="481" customFormat="1" x14ac:dyDescent="0.2"/>
    <row r="127" s="481" customFormat="1" x14ac:dyDescent="0.2"/>
    <row r="128" s="481" customFormat="1" x14ac:dyDescent="0.2"/>
    <row r="129" s="481" customFormat="1" x14ac:dyDescent="0.2"/>
    <row r="130" s="481" customFormat="1" x14ac:dyDescent="0.2"/>
    <row r="131" s="481" customFormat="1" x14ac:dyDescent="0.2"/>
    <row r="132" s="481" customFormat="1" x14ac:dyDescent="0.2"/>
    <row r="133" s="481" customFormat="1" x14ac:dyDescent="0.2"/>
    <row r="134" s="481" customFormat="1" x14ac:dyDescent="0.2"/>
    <row r="135" s="481" customFormat="1" x14ac:dyDescent="0.2"/>
    <row r="136" s="481" customFormat="1" x14ac:dyDescent="0.2"/>
    <row r="137" s="481" customFormat="1" x14ac:dyDescent="0.2"/>
    <row r="138" s="481" customFormat="1" x14ac:dyDescent="0.2"/>
    <row r="139" s="481" customFormat="1" x14ac:dyDescent="0.2"/>
    <row r="140" s="481" customFormat="1" x14ac:dyDescent="0.2"/>
    <row r="141" s="481" customFormat="1" x14ac:dyDescent="0.2"/>
    <row r="142" s="481" customFormat="1" x14ac:dyDescent="0.2"/>
    <row r="143" s="481" customFormat="1" x14ac:dyDescent="0.2"/>
    <row r="144" s="481" customFormat="1" x14ac:dyDescent="0.2"/>
    <row r="145" s="481" customFormat="1" x14ac:dyDescent="0.2"/>
    <row r="146" s="481" customFormat="1" x14ac:dyDescent="0.2"/>
    <row r="147" s="481" customFormat="1" x14ac:dyDescent="0.2"/>
    <row r="148" s="481" customFormat="1" x14ac:dyDescent="0.2"/>
    <row r="149" s="481" customFormat="1" x14ac:dyDescent="0.2"/>
    <row r="150" s="481" customFormat="1" x14ac:dyDescent="0.2"/>
    <row r="151" s="481" customFormat="1" x14ac:dyDescent="0.2"/>
    <row r="152" s="481" customFormat="1" x14ac:dyDescent="0.2"/>
    <row r="153" s="481" customFormat="1" x14ac:dyDescent="0.2"/>
    <row r="154" s="481" customFormat="1" x14ac:dyDescent="0.2"/>
    <row r="155" s="481" customFormat="1" x14ac:dyDescent="0.2"/>
    <row r="156" s="481" customFormat="1" x14ac:dyDescent="0.2"/>
    <row r="157" s="481" customFormat="1" x14ac:dyDescent="0.2"/>
    <row r="158" s="481" customFormat="1" x14ac:dyDescent="0.2"/>
    <row r="159" s="481" customFormat="1" x14ac:dyDescent="0.2"/>
    <row r="160" s="481" customFormat="1" x14ac:dyDescent="0.2"/>
    <row r="161" s="481" customFormat="1" x14ac:dyDescent="0.2"/>
    <row r="162" s="481" customFormat="1" x14ac:dyDescent="0.2"/>
    <row r="163" s="481" customFormat="1" x14ac:dyDescent="0.2"/>
    <row r="164" s="481" customFormat="1" x14ac:dyDescent="0.2"/>
    <row r="165" s="481" customFormat="1" x14ac:dyDescent="0.2"/>
    <row r="166" s="481" customFormat="1" x14ac:dyDescent="0.2"/>
    <row r="167" s="481" customFormat="1" x14ac:dyDescent="0.2"/>
    <row r="168" s="481" customFormat="1" x14ac:dyDescent="0.2"/>
    <row r="169" s="481" customFormat="1" x14ac:dyDescent="0.2"/>
    <row r="170" s="481" customFormat="1" x14ac:dyDescent="0.2"/>
    <row r="171" s="481" customFormat="1" x14ac:dyDescent="0.2"/>
    <row r="172" s="481" customFormat="1" x14ac:dyDescent="0.2"/>
    <row r="173" s="481" customFormat="1" x14ac:dyDescent="0.2"/>
    <row r="174" s="481" customFormat="1" x14ac:dyDescent="0.2"/>
    <row r="175" s="481" customFormat="1" x14ac:dyDescent="0.2"/>
    <row r="176" s="481" customFormat="1" x14ac:dyDescent="0.2"/>
    <row r="177" s="481" customFormat="1" x14ac:dyDescent="0.2"/>
    <row r="178" s="481" customFormat="1" x14ac:dyDescent="0.2"/>
    <row r="179" s="481" customFormat="1" x14ac:dyDescent="0.2"/>
    <row r="180" s="481" customFormat="1" x14ac:dyDescent="0.2"/>
    <row r="181" s="481" customFormat="1" x14ac:dyDescent="0.2"/>
    <row r="182" s="481" customFormat="1" x14ac:dyDescent="0.2"/>
    <row r="183" s="481" customFormat="1" x14ac:dyDescent="0.2"/>
    <row r="184" s="481" customFormat="1" x14ac:dyDescent="0.2"/>
    <row r="185" s="481" customFormat="1" x14ac:dyDescent="0.2"/>
    <row r="186" s="481" customFormat="1" x14ac:dyDescent="0.2"/>
    <row r="187" s="481" customFormat="1" x14ac:dyDescent="0.2"/>
    <row r="188" s="481" customFormat="1" x14ac:dyDescent="0.2"/>
    <row r="189" s="481" customFormat="1" x14ac:dyDescent="0.2"/>
    <row r="190" s="481" customFormat="1" x14ac:dyDescent="0.2"/>
    <row r="191" s="481" customFormat="1" x14ac:dyDescent="0.2"/>
    <row r="192" s="481" customFormat="1" x14ac:dyDescent="0.2"/>
    <row r="193" s="481" customFormat="1" x14ac:dyDescent="0.2"/>
    <row r="194" s="481" customFormat="1" x14ac:dyDescent="0.2"/>
    <row r="195" s="481" customFormat="1" x14ac:dyDescent="0.2"/>
    <row r="196" s="481" customFormat="1" x14ac:dyDescent="0.2"/>
    <row r="197" s="481" customFormat="1" x14ac:dyDescent="0.2"/>
    <row r="198" s="481" customFormat="1" x14ac:dyDescent="0.2"/>
    <row r="199" s="481" customFormat="1" x14ac:dyDescent="0.2"/>
    <row r="200" s="481" customFormat="1" x14ac:dyDescent="0.2"/>
    <row r="201" s="481" customFormat="1" x14ac:dyDescent="0.2"/>
    <row r="202" s="481" customFormat="1" x14ac:dyDescent="0.2"/>
    <row r="203" s="481" customFormat="1" x14ac:dyDescent="0.2"/>
    <row r="204" s="481" customFormat="1" x14ac:dyDescent="0.2"/>
    <row r="205" s="481" customFormat="1" x14ac:dyDescent="0.2"/>
    <row r="206" s="481" customFormat="1" x14ac:dyDescent="0.2"/>
    <row r="207" s="481" customFormat="1" x14ac:dyDescent="0.2"/>
    <row r="208" s="481" customFormat="1" x14ac:dyDescent="0.2"/>
    <row r="209" s="481" customFormat="1" x14ac:dyDescent="0.2"/>
    <row r="210" s="481" customFormat="1" x14ac:dyDescent="0.2"/>
    <row r="211" s="481" customFormat="1" x14ac:dyDescent="0.2"/>
    <row r="212" s="481" customFormat="1" x14ac:dyDescent="0.2"/>
    <row r="213" s="481" customFormat="1" x14ac:dyDescent="0.2"/>
    <row r="214" s="481" customFormat="1" x14ac:dyDescent="0.2"/>
    <row r="215" s="481" customFormat="1" x14ac:dyDescent="0.2"/>
    <row r="216" s="481" customFormat="1" x14ac:dyDescent="0.2"/>
    <row r="217" s="481" customFormat="1" x14ac:dyDescent="0.2"/>
    <row r="218" s="481" customFormat="1" x14ac:dyDescent="0.2"/>
    <row r="219" s="481" customFormat="1" x14ac:dyDescent="0.2"/>
    <row r="220" s="481" customFormat="1" x14ac:dyDescent="0.2"/>
    <row r="221" s="481" customFormat="1" x14ac:dyDescent="0.2"/>
    <row r="222" s="481" customFormat="1" x14ac:dyDescent="0.2"/>
    <row r="223" s="481" customFormat="1" x14ac:dyDescent="0.2"/>
    <row r="224" s="481" customFormat="1" x14ac:dyDescent="0.2"/>
    <row r="225" s="481" customFormat="1" x14ac:dyDescent="0.2"/>
    <row r="226" s="481" customFormat="1" x14ac:dyDescent="0.2"/>
    <row r="227" s="481" customFormat="1" x14ac:dyDescent="0.2"/>
    <row r="228" s="481" customFormat="1" x14ac:dyDescent="0.2"/>
    <row r="229" s="481" customFormat="1" x14ac:dyDescent="0.2"/>
    <row r="230" s="481" customFormat="1" x14ac:dyDescent="0.2"/>
    <row r="231" s="481" customFormat="1" x14ac:dyDescent="0.2"/>
    <row r="232" s="481" customFormat="1" x14ac:dyDescent="0.2"/>
    <row r="233" s="481" customFormat="1" x14ac:dyDescent="0.2"/>
    <row r="234" s="481" customFormat="1" x14ac:dyDescent="0.2"/>
    <row r="235" s="481" customFormat="1" x14ac:dyDescent="0.2"/>
    <row r="236" s="481" customFormat="1" x14ac:dyDescent="0.2"/>
    <row r="237" s="481" customFormat="1" x14ac:dyDescent="0.2"/>
    <row r="238" s="481" customFormat="1" x14ac:dyDescent="0.2"/>
    <row r="239" s="481" customFormat="1" x14ac:dyDescent="0.2"/>
    <row r="240" s="481" customFormat="1" x14ac:dyDescent="0.2"/>
    <row r="241" s="481" customFormat="1" x14ac:dyDescent="0.2"/>
    <row r="242" s="481" customFormat="1" x14ac:dyDescent="0.2"/>
    <row r="243" s="481" customFormat="1" x14ac:dyDescent="0.2"/>
    <row r="244" s="481" customFormat="1" x14ac:dyDescent="0.2"/>
    <row r="245" s="481" customFormat="1" x14ac:dyDescent="0.2"/>
    <row r="246" s="481" customFormat="1" x14ac:dyDescent="0.2"/>
    <row r="247" s="481" customFormat="1" x14ac:dyDescent="0.2"/>
    <row r="248" s="481" customFormat="1" x14ac:dyDescent="0.2"/>
    <row r="249" s="481" customFormat="1" x14ac:dyDescent="0.2"/>
    <row r="250" s="481" customFormat="1" x14ac:dyDescent="0.2"/>
    <row r="251" s="481" customFormat="1" x14ac:dyDescent="0.2"/>
    <row r="252" s="481" customFormat="1" x14ac:dyDescent="0.2"/>
    <row r="253" s="481" customFormat="1" x14ac:dyDescent="0.2"/>
    <row r="254" s="481" customFormat="1" x14ac:dyDescent="0.2"/>
    <row r="255" s="481" customFormat="1" x14ac:dyDescent="0.2"/>
    <row r="256" s="481" customFormat="1" x14ac:dyDescent="0.2"/>
    <row r="257" s="481" customFormat="1" x14ac:dyDescent="0.2"/>
    <row r="258" s="481" customFormat="1" x14ac:dyDescent="0.2"/>
    <row r="259" s="481" customFormat="1" x14ac:dyDescent="0.2"/>
    <row r="260" s="481" customFormat="1" x14ac:dyDescent="0.2"/>
    <row r="261" s="481" customFormat="1" x14ac:dyDescent="0.2"/>
    <row r="262" s="481" customFormat="1" x14ac:dyDescent="0.2"/>
    <row r="263" s="481" customFormat="1" x14ac:dyDescent="0.2"/>
    <row r="264" s="481" customFormat="1" x14ac:dyDescent="0.2"/>
    <row r="265" s="481" customFormat="1" x14ac:dyDescent="0.2"/>
    <row r="266" s="481" customFormat="1" x14ac:dyDescent="0.2"/>
    <row r="267" s="481" customFormat="1" x14ac:dyDescent="0.2"/>
    <row r="268" s="481" customFormat="1" x14ac:dyDescent="0.2"/>
    <row r="269" s="481" customFormat="1" x14ac:dyDescent="0.2"/>
    <row r="270" s="481" customFormat="1" x14ac:dyDescent="0.2"/>
    <row r="271" s="481" customFormat="1" x14ac:dyDescent="0.2"/>
    <row r="272" s="481" customFormat="1" x14ac:dyDescent="0.2"/>
    <row r="273" s="481" customFormat="1" x14ac:dyDescent="0.2"/>
    <row r="274" s="481" customFormat="1" x14ac:dyDescent="0.2"/>
    <row r="275" s="481" customFormat="1" x14ac:dyDescent="0.2"/>
    <row r="276" s="481" customFormat="1" x14ac:dyDescent="0.2"/>
    <row r="277" s="481" customFormat="1" x14ac:dyDescent="0.2"/>
    <row r="278" s="481" customFormat="1" x14ac:dyDescent="0.2"/>
    <row r="279" s="481" customFormat="1" x14ac:dyDescent="0.2"/>
    <row r="280" s="481" customFormat="1" x14ac:dyDescent="0.2"/>
  </sheetData>
  <mergeCells count="50">
    <mergeCell ref="B64:I64"/>
    <mergeCell ref="B65:C67"/>
    <mergeCell ref="B68:C70"/>
    <mergeCell ref="B71:D71"/>
    <mergeCell ref="B72:I72"/>
    <mergeCell ref="B50:B56"/>
    <mergeCell ref="C50:C52"/>
    <mergeCell ref="C53:C55"/>
    <mergeCell ref="C56:D56"/>
    <mergeCell ref="B57:B63"/>
    <mergeCell ref="C57:C59"/>
    <mergeCell ref="C60:C62"/>
    <mergeCell ref="H41:H42"/>
    <mergeCell ref="I41:I42"/>
    <mergeCell ref="B43:B49"/>
    <mergeCell ref="C43:C45"/>
    <mergeCell ref="C46:C48"/>
    <mergeCell ref="C49:D49"/>
    <mergeCell ref="B41:B42"/>
    <mergeCell ref="C41:C42"/>
    <mergeCell ref="D41:D42"/>
    <mergeCell ref="E41:E42"/>
    <mergeCell ref="F41:F42"/>
    <mergeCell ref="G41:G42"/>
    <mergeCell ref="B38:G38"/>
    <mergeCell ref="B13:B19"/>
    <mergeCell ref="C13:C15"/>
    <mergeCell ref="C16:C18"/>
    <mergeCell ref="C19:D19"/>
    <mergeCell ref="B20:B26"/>
    <mergeCell ref="C20:C22"/>
    <mergeCell ref="C23:C25"/>
    <mergeCell ref="B27:I27"/>
    <mergeCell ref="B28:C30"/>
    <mergeCell ref="B31:C33"/>
    <mergeCell ref="B34:D34"/>
    <mergeCell ref="B35:I35"/>
    <mergeCell ref="H4:H5"/>
    <mergeCell ref="I4:I5"/>
    <mergeCell ref="B6:B12"/>
    <mergeCell ref="C6:C8"/>
    <mergeCell ref="C9:C11"/>
    <mergeCell ref="C12:D12"/>
    <mergeCell ref="B1:G1"/>
    <mergeCell ref="B4:B5"/>
    <mergeCell ref="C4:C5"/>
    <mergeCell ref="D4:D5"/>
    <mergeCell ref="E4:E5"/>
    <mergeCell ref="F4:F5"/>
    <mergeCell ref="G4:G5"/>
  </mergeCells>
  <pageMargins left="0.7" right="0.7" top="0.75" bottom="0.75" header="0.3" footer="0.3"/>
  <pageSetup paperSize="17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B8A6"/>
    <pageSetUpPr fitToPage="1"/>
  </sheetPr>
  <dimension ref="B1:R126"/>
  <sheetViews>
    <sheetView zoomScaleNormal="100" workbookViewId="0"/>
  </sheetViews>
  <sheetFormatPr baseColWidth="10" defaultRowHeight="9" x14ac:dyDescent="0.15"/>
  <cols>
    <col min="1" max="1" width="3.7109375" style="560" customWidth="1"/>
    <col min="2" max="2" width="11.42578125" style="560"/>
    <col min="3" max="3" width="27.85546875" style="560" customWidth="1"/>
    <col min="4" max="11" width="12.7109375" style="560" customWidth="1"/>
    <col min="12" max="12" width="11.42578125" style="560"/>
    <col min="13" max="13" width="16.85546875" style="560" bestFit="1" customWidth="1"/>
    <col min="14" max="16384" width="11.42578125" style="560"/>
  </cols>
  <sheetData>
    <row r="1" spans="2:12" s="526" customFormat="1" ht="12" customHeight="1" x14ac:dyDescent="0.15">
      <c r="G1" s="527"/>
    </row>
    <row r="2" spans="2:12" s="526" customFormat="1" ht="12" customHeight="1" x14ac:dyDescent="0.2">
      <c r="B2" s="528" t="s">
        <v>702</v>
      </c>
    </row>
    <row r="3" spans="2:12" s="526" customFormat="1" ht="12" customHeight="1" x14ac:dyDescent="0.2">
      <c r="B3" s="528"/>
    </row>
    <row r="4" spans="2:12" s="526" customFormat="1" ht="12" customHeight="1" x14ac:dyDescent="0.15">
      <c r="B4" s="779" t="s">
        <v>641</v>
      </c>
      <c r="C4" s="779" t="s">
        <v>642</v>
      </c>
      <c r="D4" s="773">
        <v>2017</v>
      </c>
      <c r="E4" s="773"/>
      <c r="F4" s="773"/>
      <c r="G4" s="774">
        <v>2018</v>
      </c>
      <c r="H4" s="774"/>
      <c r="I4" s="774"/>
      <c r="J4" s="772" t="s">
        <v>643</v>
      </c>
      <c r="K4" s="772" t="s">
        <v>644</v>
      </c>
    </row>
    <row r="5" spans="2:12" s="526" customFormat="1" ht="12" customHeight="1" x14ac:dyDescent="0.15">
      <c r="B5" s="779"/>
      <c r="C5" s="779"/>
      <c r="D5" s="773" t="s">
        <v>645</v>
      </c>
      <c r="E5" s="773"/>
      <c r="F5" s="773" t="s">
        <v>646</v>
      </c>
      <c r="G5" s="774" t="s">
        <v>645</v>
      </c>
      <c r="H5" s="774"/>
      <c r="I5" s="774" t="s">
        <v>646</v>
      </c>
      <c r="J5" s="772"/>
      <c r="K5" s="772"/>
    </row>
    <row r="6" spans="2:12" s="526" customFormat="1" ht="12" customHeight="1" x14ac:dyDescent="0.15">
      <c r="B6" s="779"/>
      <c r="C6" s="779"/>
      <c r="D6" s="776" t="s">
        <v>647</v>
      </c>
      <c r="E6" s="776" t="s">
        <v>648</v>
      </c>
      <c r="F6" s="773"/>
      <c r="G6" s="777" t="s">
        <v>647</v>
      </c>
      <c r="H6" s="777" t="s">
        <v>648</v>
      </c>
      <c r="I6" s="774"/>
      <c r="J6" s="772"/>
      <c r="K6" s="772"/>
    </row>
    <row r="7" spans="2:12" s="526" customFormat="1" ht="12" customHeight="1" x14ac:dyDescent="0.15">
      <c r="B7" s="779"/>
      <c r="C7" s="779"/>
      <c r="D7" s="776"/>
      <c r="E7" s="776"/>
      <c r="F7" s="773"/>
      <c r="G7" s="777"/>
      <c r="H7" s="777"/>
      <c r="I7" s="774"/>
      <c r="J7" s="772"/>
      <c r="K7" s="772"/>
    </row>
    <row r="8" spans="2:12" s="526" customFormat="1" ht="12" customHeight="1" x14ac:dyDescent="0.15">
      <c r="B8" s="778" t="s">
        <v>253</v>
      </c>
      <c r="C8" s="529" t="s">
        <v>256</v>
      </c>
      <c r="D8" s="530">
        <v>277</v>
      </c>
      <c r="E8" s="531">
        <v>0</v>
      </c>
      <c r="F8" s="530">
        <v>790</v>
      </c>
      <c r="G8" s="532">
        <v>316</v>
      </c>
      <c r="H8" s="533">
        <v>0</v>
      </c>
      <c r="I8" s="532">
        <v>883</v>
      </c>
      <c r="J8" s="534">
        <f>((G8+H8)-(D8+E8))/(D8+E8)</f>
        <v>0.1407942238267148</v>
      </c>
      <c r="K8" s="534">
        <v>2.1045943427704854E-4</v>
      </c>
    </row>
    <row r="9" spans="2:12" s="526" customFormat="1" ht="12" customHeight="1" x14ac:dyDescent="0.15">
      <c r="B9" s="778"/>
      <c r="C9" s="529" t="s">
        <v>254</v>
      </c>
      <c r="D9" s="530">
        <v>349849</v>
      </c>
      <c r="E9" s="530">
        <v>221630</v>
      </c>
      <c r="F9" s="530">
        <v>3297847</v>
      </c>
      <c r="G9" s="532">
        <v>393243</v>
      </c>
      <c r="H9" s="532">
        <v>237664</v>
      </c>
      <c r="I9" s="532">
        <v>3488293</v>
      </c>
      <c r="J9" s="534">
        <f t="shared" ref="J9:J59" si="0">((G9+H9)-(D9+E9))/(D9+E9)</f>
        <v>0.10398982289812923</v>
      </c>
      <c r="K9" s="534">
        <v>0.42019091867541092</v>
      </c>
    </row>
    <row r="10" spans="2:12" s="526" customFormat="1" ht="12" customHeight="1" x14ac:dyDescent="0.15">
      <c r="B10" s="778"/>
      <c r="C10" s="529" t="s">
        <v>255</v>
      </c>
      <c r="D10" s="530">
        <v>6554</v>
      </c>
      <c r="E10" s="530">
        <v>4439</v>
      </c>
      <c r="F10" s="530">
        <v>180494</v>
      </c>
      <c r="G10" s="532">
        <v>6468</v>
      </c>
      <c r="H10" s="532">
        <v>4177</v>
      </c>
      <c r="I10" s="532">
        <v>171871</v>
      </c>
      <c r="J10" s="534">
        <f t="shared" si="0"/>
        <v>-3.1656508687346492E-2</v>
      </c>
      <c r="K10" s="534">
        <v>7.0896856894910815E-3</v>
      </c>
    </row>
    <row r="11" spans="2:12" s="526" customFormat="1" ht="12" customHeight="1" x14ac:dyDescent="0.15">
      <c r="B11" s="775" t="s">
        <v>635</v>
      </c>
      <c r="C11" s="775"/>
      <c r="D11" s="535">
        <v>356680</v>
      </c>
      <c r="E11" s="535">
        <v>226069</v>
      </c>
      <c r="F11" s="535">
        <v>3479131</v>
      </c>
      <c r="G11" s="536">
        <f>SUM(G8:G10)</f>
        <v>400027</v>
      </c>
      <c r="H11" s="536">
        <f>SUM(H8:H10)</f>
        <v>241841</v>
      </c>
      <c r="I11" s="536">
        <f>SUM(I8:I10)</f>
        <v>3661047</v>
      </c>
      <c r="J11" s="537">
        <f t="shared" si="0"/>
        <v>0.10144847953407042</v>
      </c>
      <c r="K11" s="537">
        <v>0.42749106379917906</v>
      </c>
    </row>
    <row r="12" spans="2:12" s="526" customFormat="1" ht="12" customHeight="1" x14ac:dyDescent="0.15">
      <c r="B12" s="538" t="s">
        <v>263</v>
      </c>
      <c r="C12" s="529" t="s">
        <v>264</v>
      </c>
      <c r="D12" s="530">
        <v>8330</v>
      </c>
      <c r="E12" s="530">
        <v>11764</v>
      </c>
      <c r="F12" s="530">
        <v>346995</v>
      </c>
      <c r="G12" s="532">
        <v>9483</v>
      </c>
      <c r="H12" s="532">
        <v>12469</v>
      </c>
      <c r="I12" s="532">
        <v>356206</v>
      </c>
      <c r="J12" s="534">
        <f t="shared" si="0"/>
        <v>9.2465412560963467E-2</v>
      </c>
      <c r="K12" s="534">
        <v>1.462027057357522E-2</v>
      </c>
    </row>
    <row r="13" spans="2:12" s="526" customFormat="1" ht="12" customHeight="1" x14ac:dyDescent="0.15">
      <c r="B13" s="775" t="s">
        <v>636</v>
      </c>
      <c r="C13" s="775"/>
      <c r="D13" s="535">
        <v>8330</v>
      </c>
      <c r="E13" s="535">
        <v>11764</v>
      </c>
      <c r="F13" s="535">
        <v>346995</v>
      </c>
      <c r="G13" s="539">
        <f>G12</f>
        <v>9483</v>
      </c>
      <c r="H13" s="539">
        <f>H12</f>
        <v>12469</v>
      </c>
      <c r="I13" s="539">
        <f>I12</f>
        <v>356206</v>
      </c>
      <c r="J13" s="537">
        <f t="shared" si="0"/>
        <v>9.2465412560963467E-2</v>
      </c>
      <c r="K13" s="537">
        <v>1.462027057357522E-2</v>
      </c>
      <c r="L13" s="527"/>
    </row>
    <row r="14" spans="2:12" s="526" customFormat="1" ht="12" customHeight="1" x14ac:dyDescent="0.15">
      <c r="B14" s="778" t="s">
        <v>233</v>
      </c>
      <c r="C14" s="540" t="s">
        <v>272</v>
      </c>
      <c r="D14" s="530">
        <v>4232</v>
      </c>
      <c r="E14" s="530">
        <v>560</v>
      </c>
      <c r="F14" s="530">
        <v>31594</v>
      </c>
      <c r="G14" s="532">
        <v>4494</v>
      </c>
      <c r="H14" s="532">
        <v>778</v>
      </c>
      <c r="I14" s="532">
        <v>37911</v>
      </c>
      <c r="J14" s="534">
        <f t="shared" si="0"/>
        <v>0.1001669449081803</v>
      </c>
      <c r="K14" s="534">
        <v>3.5112092959132908E-3</v>
      </c>
    </row>
    <row r="15" spans="2:12" s="526" customFormat="1" ht="12" customHeight="1" x14ac:dyDescent="0.15">
      <c r="B15" s="778"/>
      <c r="C15" s="540" t="s">
        <v>274</v>
      </c>
      <c r="D15" s="530">
        <v>549</v>
      </c>
      <c r="E15" s="530">
        <v>6</v>
      </c>
      <c r="F15" s="530">
        <v>1335</v>
      </c>
      <c r="G15" s="532">
        <v>108</v>
      </c>
      <c r="H15" s="532">
        <v>2</v>
      </c>
      <c r="I15" s="532">
        <v>302</v>
      </c>
      <c r="J15" s="534">
        <f t="shared" si="0"/>
        <v>-0.80180180180180183</v>
      </c>
      <c r="K15" s="534">
        <v>7.3261195476187783E-5</v>
      </c>
    </row>
    <row r="16" spans="2:12" s="526" customFormat="1" ht="12" customHeight="1" x14ac:dyDescent="0.15">
      <c r="B16" s="778"/>
      <c r="C16" s="540" t="s">
        <v>649</v>
      </c>
      <c r="D16" s="530">
        <v>27481</v>
      </c>
      <c r="E16" s="530">
        <v>1309</v>
      </c>
      <c r="F16" s="530">
        <v>133533</v>
      </c>
      <c r="G16" s="532">
        <v>20882</v>
      </c>
      <c r="H16" s="532">
        <v>1227</v>
      </c>
      <c r="I16" s="532">
        <v>105276</v>
      </c>
      <c r="J16" s="534">
        <f t="shared" si="0"/>
        <v>-0.23205974296630774</v>
      </c>
      <c r="K16" s="534">
        <v>1.4724834279845779E-2</v>
      </c>
    </row>
    <row r="17" spans="2:11" s="526" customFormat="1" ht="12" customHeight="1" x14ac:dyDescent="0.15">
      <c r="B17" s="778"/>
      <c r="C17" s="540" t="s">
        <v>650</v>
      </c>
      <c r="D17" s="530">
        <v>1995</v>
      </c>
      <c r="E17" s="530">
        <v>27</v>
      </c>
      <c r="F17" s="530">
        <v>7267</v>
      </c>
      <c r="G17" s="541">
        <v>1463</v>
      </c>
      <c r="H17" s="541">
        <v>27</v>
      </c>
      <c r="I17" s="541">
        <v>4724</v>
      </c>
      <c r="J17" s="534">
        <f t="shared" si="0"/>
        <v>-0.26310583580613256</v>
      </c>
      <c r="K17" s="534">
        <v>0</v>
      </c>
    </row>
    <row r="18" spans="2:11" s="526" customFormat="1" ht="12" customHeight="1" x14ac:dyDescent="0.15">
      <c r="B18" s="775" t="s">
        <v>280</v>
      </c>
      <c r="C18" s="775"/>
      <c r="D18" s="535">
        <v>34257</v>
      </c>
      <c r="E18" s="535">
        <v>1902</v>
      </c>
      <c r="F18" s="535">
        <v>173729</v>
      </c>
      <c r="G18" s="542">
        <f>SUM(G14:G17)</f>
        <v>26947</v>
      </c>
      <c r="H18" s="542">
        <f>SUM(H14:H17)</f>
        <v>2034</v>
      </c>
      <c r="I18" s="542">
        <f>SUM(I14:I17)</f>
        <v>148213</v>
      </c>
      <c r="J18" s="537">
        <f t="shared" si="0"/>
        <v>-0.19851212699466247</v>
      </c>
      <c r="K18" s="537">
        <v>1.8309304771235258E-2</v>
      </c>
    </row>
    <row r="19" spans="2:11" s="526" customFormat="1" ht="12" customHeight="1" x14ac:dyDescent="0.15">
      <c r="B19" s="778" t="s">
        <v>651</v>
      </c>
      <c r="C19" s="540" t="s">
        <v>283</v>
      </c>
      <c r="D19" s="530">
        <v>3536</v>
      </c>
      <c r="E19" s="530">
        <v>24</v>
      </c>
      <c r="F19" s="530">
        <v>12206</v>
      </c>
      <c r="G19" s="532">
        <v>2722</v>
      </c>
      <c r="H19" s="543">
        <v>29</v>
      </c>
      <c r="I19" s="532">
        <v>9058</v>
      </c>
      <c r="J19" s="534">
        <f t="shared" si="0"/>
        <v>-0.22724719101123594</v>
      </c>
      <c r="K19" s="534">
        <v>1.8321958977726598E-3</v>
      </c>
    </row>
    <row r="20" spans="2:11" s="526" customFormat="1" ht="12" customHeight="1" x14ac:dyDescent="0.15">
      <c r="B20" s="778"/>
      <c r="C20" s="540" t="s">
        <v>652</v>
      </c>
      <c r="D20" s="530">
        <v>552</v>
      </c>
      <c r="E20" s="531">
        <v>0</v>
      </c>
      <c r="F20" s="530">
        <v>1806</v>
      </c>
      <c r="G20" s="543">
        <v>543</v>
      </c>
      <c r="H20" s="533">
        <v>0</v>
      </c>
      <c r="I20" s="532">
        <v>1459</v>
      </c>
      <c r="J20" s="534">
        <f t="shared" si="0"/>
        <v>-1.6304347826086956E-2</v>
      </c>
      <c r="K20" s="534">
        <v>3.6164390130518151E-4</v>
      </c>
    </row>
    <row r="21" spans="2:11" s="526" customFormat="1" ht="12" customHeight="1" x14ac:dyDescent="0.15">
      <c r="B21" s="775" t="s">
        <v>653</v>
      </c>
      <c r="C21" s="775"/>
      <c r="D21" s="535">
        <v>4088</v>
      </c>
      <c r="E21" s="535">
        <v>24</v>
      </c>
      <c r="F21" s="535">
        <v>14012</v>
      </c>
      <c r="G21" s="536">
        <v>3265</v>
      </c>
      <c r="H21" s="544">
        <v>29</v>
      </c>
      <c r="I21" s="536">
        <v>10517</v>
      </c>
      <c r="J21" s="537">
        <f t="shared" si="0"/>
        <v>-0.19892996108949415</v>
      </c>
      <c r="K21" s="537">
        <v>2.1938397990778412E-3</v>
      </c>
    </row>
    <row r="22" spans="2:11" s="526" customFormat="1" ht="12" customHeight="1" x14ac:dyDescent="0.15">
      <c r="B22" s="538" t="s">
        <v>235</v>
      </c>
      <c r="C22" s="540" t="s">
        <v>654</v>
      </c>
      <c r="D22" s="530">
        <v>14961</v>
      </c>
      <c r="E22" s="530">
        <v>78</v>
      </c>
      <c r="F22" s="530">
        <v>53995</v>
      </c>
      <c r="G22" s="532">
        <v>12222</v>
      </c>
      <c r="H22" s="532">
        <v>73</v>
      </c>
      <c r="I22" s="532">
        <v>44469</v>
      </c>
      <c r="J22" s="534">
        <f t="shared" si="0"/>
        <v>-0.18245894008910166</v>
      </c>
      <c r="K22" s="534">
        <v>8.188603621633898E-3</v>
      </c>
    </row>
    <row r="23" spans="2:11" s="526" customFormat="1" ht="12" customHeight="1" x14ac:dyDescent="0.15">
      <c r="B23" s="775" t="s">
        <v>294</v>
      </c>
      <c r="C23" s="775"/>
      <c r="D23" s="535">
        <v>14961</v>
      </c>
      <c r="E23" s="535">
        <v>78</v>
      </c>
      <c r="F23" s="535">
        <v>53995</v>
      </c>
      <c r="G23" s="536">
        <v>12222</v>
      </c>
      <c r="H23" s="536">
        <v>73</v>
      </c>
      <c r="I23" s="536">
        <v>44469</v>
      </c>
      <c r="J23" s="537">
        <f t="shared" si="0"/>
        <v>-0.18245894008910166</v>
      </c>
      <c r="K23" s="537">
        <v>8.188603621633898E-3</v>
      </c>
    </row>
    <row r="24" spans="2:11" s="526" customFormat="1" ht="12" customHeight="1" x14ac:dyDescent="0.15">
      <c r="B24" s="538" t="s">
        <v>655</v>
      </c>
      <c r="C24" s="540" t="s">
        <v>296</v>
      </c>
      <c r="D24" s="530">
        <v>287082</v>
      </c>
      <c r="E24" s="530">
        <v>14369</v>
      </c>
      <c r="F24" s="530">
        <v>1433120</v>
      </c>
      <c r="G24" s="545">
        <v>205895</v>
      </c>
      <c r="H24" s="545">
        <v>12503</v>
      </c>
      <c r="I24" s="545">
        <v>1041538</v>
      </c>
      <c r="J24" s="534">
        <f t="shared" si="0"/>
        <v>-0.27551077952967479</v>
      </c>
      <c r="K24" s="534">
        <v>0.14545544154189508</v>
      </c>
    </row>
    <row r="25" spans="2:11" s="526" customFormat="1" ht="12" customHeight="1" x14ac:dyDescent="0.15">
      <c r="B25" s="775" t="s">
        <v>656</v>
      </c>
      <c r="C25" s="775"/>
      <c r="D25" s="535">
        <v>287082</v>
      </c>
      <c r="E25" s="535">
        <v>14369</v>
      </c>
      <c r="F25" s="535">
        <v>1433120</v>
      </c>
      <c r="G25" s="546">
        <v>205895</v>
      </c>
      <c r="H25" s="546">
        <v>12503</v>
      </c>
      <c r="I25" s="546">
        <v>1041538</v>
      </c>
      <c r="J25" s="537">
        <f t="shared" si="0"/>
        <v>-0.27551077952967479</v>
      </c>
      <c r="K25" s="537">
        <v>0.14545544154189508</v>
      </c>
    </row>
    <row r="26" spans="2:11" s="526" customFormat="1" ht="12" customHeight="1" x14ac:dyDescent="0.15">
      <c r="B26" s="778" t="s">
        <v>306</v>
      </c>
      <c r="C26" s="540" t="s">
        <v>657</v>
      </c>
      <c r="D26" s="530">
        <v>572</v>
      </c>
      <c r="E26" s="530">
        <v>1</v>
      </c>
      <c r="F26" s="530">
        <v>1632</v>
      </c>
      <c r="G26" s="545">
        <v>572</v>
      </c>
      <c r="H26" s="545">
        <v>3</v>
      </c>
      <c r="I26" s="545">
        <v>1408</v>
      </c>
      <c r="J26" s="534">
        <f t="shared" si="0"/>
        <v>3.4904013961605585E-3</v>
      </c>
      <c r="K26" s="534">
        <v>3.8295624908007248E-4</v>
      </c>
    </row>
    <row r="27" spans="2:11" s="526" customFormat="1" ht="12" customHeight="1" x14ac:dyDescent="0.15">
      <c r="B27" s="778"/>
      <c r="C27" s="540" t="s">
        <v>658</v>
      </c>
      <c r="D27" s="530">
        <v>18411</v>
      </c>
      <c r="E27" s="530">
        <v>128</v>
      </c>
      <c r="F27" s="530">
        <v>62236</v>
      </c>
      <c r="G27" s="545">
        <v>13029</v>
      </c>
      <c r="H27" s="545">
        <v>68</v>
      </c>
      <c r="I27" s="545">
        <v>41215</v>
      </c>
      <c r="J27" s="534">
        <f t="shared" si="0"/>
        <v>-0.29354334106478236</v>
      </c>
      <c r="K27" s="534">
        <v>8.7227443377421027E-3</v>
      </c>
    </row>
    <row r="28" spans="2:11" s="526" customFormat="1" ht="12" customHeight="1" x14ac:dyDescent="0.15">
      <c r="B28" s="778"/>
      <c r="C28" s="540" t="s">
        <v>659</v>
      </c>
      <c r="D28" s="530">
        <v>20071</v>
      </c>
      <c r="E28" s="530">
        <v>17</v>
      </c>
      <c r="F28" s="530">
        <v>64611</v>
      </c>
      <c r="G28" s="545">
        <v>15566</v>
      </c>
      <c r="H28" s="545">
        <v>11</v>
      </c>
      <c r="I28" s="545">
        <v>48974</v>
      </c>
      <c r="J28" s="534">
        <f t="shared" si="0"/>
        <v>-0.22456192751891677</v>
      </c>
      <c r="K28" s="534">
        <v>1.0374451290296155E-2</v>
      </c>
    </row>
    <row r="29" spans="2:11" s="526" customFormat="1" ht="12" customHeight="1" x14ac:dyDescent="0.15">
      <c r="B29" s="778"/>
      <c r="C29" s="540" t="s">
        <v>310</v>
      </c>
      <c r="D29" s="530">
        <v>60304</v>
      </c>
      <c r="E29" s="530">
        <v>1502</v>
      </c>
      <c r="F29" s="530">
        <v>273445</v>
      </c>
      <c r="G29" s="545">
        <v>41124</v>
      </c>
      <c r="H29" s="545">
        <v>1374</v>
      </c>
      <c r="I29" s="545">
        <v>198881</v>
      </c>
      <c r="J29" s="534">
        <f t="shared" si="0"/>
        <v>-0.31239685467430345</v>
      </c>
      <c r="K29" s="534">
        <v>2.8304129866791167E-2</v>
      </c>
    </row>
    <row r="30" spans="2:11" s="526" customFormat="1" ht="12" customHeight="1" x14ac:dyDescent="0.15">
      <c r="B30" s="778"/>
      <c r="C30" s="540" t="s">
        <v>311</v>
      </c>
      <c r="D30" s="530">
        <v>60872</v>
      </c>
      <c r="E30" s="530">
        <v>1639</v>
      </c>
      <c r="F30" s="530">
        <v>238563</v>
      </c>
      <c r="G30" s="545">
        <v>49789</v>
      </c>
      <c r="H30" s="545">
        <v>1241</v>
      </c>
      <c r="I30" s="545">
        <v>188363</v>
      </c>
      <c r="J30" s="534">
        <f t="shared" si="0"/>
        <v>-0.18366367519316601</v>
      </c>
      <c r="K30" s="534">
        <v>3.3986534592271474E-2</v>
      </c>
    </row>
    <row r="31" spans="2:11" s="526" customFormat="1" ht="12" customHeight="1" x14ac:dyDescent="0.15">
      <c r="B31" s="778"/>
      <c r="C31" s="540" t="s">
        <v>660</v>
      </c>
      <c r="D31" s="530">
        <v>1605</v>
      </c>
      <c r="E31" s="530">
        <v>11</v>
      </c>
      <c r="F31" s="530">
        <v>5788</v>
      </c>
      <c r="G31" s="545">
        <v>1148</v>
      </c>
      <c r="H31" s="545">
        <v>20</v>
      </c>
      <c r="I31" s="545">
        <v>4006</v>
      </c>
      <c r="J31" s="534">
        <f t="shared" si="0"/>
        <v>-0.27722772277227725</v>
      </c>
      <c r="K31" s="534">
        <v>7.7790069378352118E-4</v>
      </c>
    </row>
    <row r="32" spans="2:11" s="547" customFormat="1" ht="12" customHeight="1" x14ac:dyDescent="0.15">
      <c r="B32" s="775" t="s">
        <v>661</v>
      </c>
      <c r="C32" s="775"/>
      <c r="D32" s="535">
        <v>161835</v>
      </c>
      <c r="E32" s="535">
        <v>3298</v>
      </c>
      <c r="F32" s="535">
        <v>646275</v>
      </c>
      <c r="G32" s="546">
        <v>121228</v>
      </c>
      <c r="H32" s="546">
        <v>2717</v>
      </c>
      <c r="I32" s="546">
        <v>482847</v>
      </c>
      <c r="J32" s="537">
        <f t="shared" si="0"/>
        <v>-0.24942319221476023</v>
      </c>
      <c r="K32" s="537">
        <v>8.2548717029964497E-2</v>
      </c>
    </row>
    <row r="33" spans="2:18" s="526" customFormat="1" ht="12" customHeight="1" x14ac:dyDescent="0.15">
      <c r="B33" s="778" t="s">
        <v>662</v>
      </c>
      <c r="C33" s="540" t="s">
        <v>317</v>
      </c>
      <c r="D33" s="530">
        <v>155222</v>
      </c>
      <c r="E33" s="530">
        <v>4522</v>
      </c>
      <c r="F33" s="530">
        <v>628444</v>
      </c>
      <c r="G33" s="545">
        <v>119459</v>
      </c>
      <c r="H33" s="545">
        <v>4088</v>
      </c>
      <c r="I33" s="545">
        <v>501119</v>
      </c>
      <c r="J33" s="534">
        <f t="shared" si="0"/>
        <v>-0.22659380008012819</v>
      </c>
      <c r="K33" s="534">
        <v>8.2283644704514283E-2</v>
      </c>
    </row>
    <row r="34" spans="2:18" s="526" customFormat="1" ht="12" customHeight="1" x14ac:dyDescent="0.15">
      <c r="B34" s="778"/>
      <c r="C34" s="540" t="s">
        <v>663</v>
      </c>
      <c r="D34" s="530">
        <v>4971</v>
      </c>
      <c r="E34" s="530">
        <v>86</v>
      </c>
      <c r="F34" s="530">
        <v>17695</v>
      </c>
      <c r="G34" s="545">
        <v>6253</v>
      </c>
      <c r="H34" s="545">
        <v>117</v>
      </c>
      <c r="I34" s="545">
        <v>22954</v>
      </c>
      <c r="J34" s="534">
        <f t="shared" si="0"/>
        <v>0.25964010282776351</v>
      </c>
      <c r="K34" s="534">
        <v>4.2424892289392377E-3</v>
      </c>
    </row>
    <row r="35" spans="2:18" s="526" customFormat="1" ht="12" customHeight="1" x14ac:dyDescent="0.15">
      <c r="B35" s="778"/>
      <c r="C35" s="540" t="s">
        <v>664</v>
      </c>
      <c r="D35" s="530">
        <v>1353</v>
      </c>
      <c r="E35" s="531">
        <v>0</v>
      </c>
      <c r="F35" s="530">
        <v>4197</v>
      </c>
      <c r="G35" s="545">
        <v>757</v>
      </c>
      <c r="H35" s="533">
        <v>0</v>
      </c>
      <c r="I35" s="545">
        <v>2094</v>
      </c>
      <c r="J35" s="534">
        <f t="shared" si="0"/>
        <v>-0.44050258684405025</v>
      </c>
      <c r="K35" s="534">
        <v>5.0417022704976502E-4</v>
      </c>
    </row>
    <row r="36" spans="2:18" s="547" customFormat="1" ht="12" customHeight="1" x14ac:dyDescent="0.15">
      <c r="B36" s="775" t="s">
        <v>665</v>
      </c>
      <c r="C36" s="775"/>
      <c r="D36" s="535">
        <v>161546</v>
      </c>
      <c r="E36" s="535">
        <v>4608</v>
      </c>
      <c r="F36" s="535">
        <v>650336</v>
      </c>
      <c r="G36" s="546">
        <v>126469</v>
      </c>
      <c r="H36" s="546">
        <v>4205</v>
      </c>
      <c r="I36" s="546">
        <v>526167</v>
      </c>
      <c r="J36" s="537">
        <f t="shared" si="0"/>
        <v>-0.21353683931774137</v>
      </c>
      <c r="K36" s="537">
        <v>8.7030304160503294E-2</v>
      </c>
    </row>
    <row r="37" spans="2:18" s="526" customFormat="1" ht="12" customHeight="1" x14ac:dyDescent="0.15">
      <c r="B37" s="778" t="s">
        <v>318</v>
      </c>
      <c r="C37" s="540" t="s">
        <v>666</v>
      </c>
      <c r="D37" s="530">
        <v>6</v>
      </c>
      <c r="E37" s="530">
        <v>998</v>
      </c>
      <c r="F37" s="530">
        <v>12420</v>
      </c>
      <c r="G37" s="545">
        <v>3</v>
      </c>
      <c r="H37" s="545">
        <v>1051</v>
      </c>
      <c r="I37" s="545">
        <v>13298</v>
      </c>
      <c r="J37" s="534">
        <f t="shared" si="0"/>
        <v>4.9800796812749001E-2</v>
      </c>
      <c r="K37" s="534">
        <v>7.0197545483547199E-4</v>
      </c>
    </row>
    <row r="38" spans="2:18" s="526" customFormat="1" ht="12" customHeight="1" x14ac:dyDescent="0.15">
      <c r="B38" s="778"/>
      <c r="C38" s="540" t="s">
        <v>542</v>
      </c>
      <c r="D38" s="530">
        <v>27959</v>
      </c>
      <c r="E38" s="530">
        <v>334</v>
      </c>
      <c r="F38" s="530">
        <v>85695</v>
      </c>
      <c r="G38" s="545">
        <v>25851</v>
      </c>
      <c r="H38" s="545">
        <v>392</v>
      </c>
      <c r="I38" s="545">
        <v>79487</v>
      </c>
      <c r="J38" s="534">
        <f t="shared" si="0"/>
        <v>-7.2456084543880112E-2</v>
      </c>
      <c r="K38" s="534">
        <v>1.747812320801451E-2</v>
      </c>
    </row>
    <row r="39" spans="2:18" s="526" customFormat="1" ht="12" customHeight="1" x14ac:dyDescent="0.15">
      <c r="B39" s="778"/>
      <c r="C39" s="540" t="s">
        <v>667</v>
      </c>
      <c r="D39" s="530">
        <v>7722</v>
      </c>
      <c r="E39" s="530">
        <v>50</v>
      </c>
      <c r="F39" s="530">
        <v>21287</v>
      </c>
      <c r="G39" s="545">
        <v>6873</v>
      </c>
      <c r="H39" s="545">
        <v>70</v>
      </c>
      <c r="I39" s="545">
        <v>18624</v>
      </c>
      <c r="J39" s="534">
        <f t="shared" si="0"/>
        <v>-0.10666495110653629</v>
      </c>
      <c r="K39" s="534">
        <v>4.62411345628338E-3</v>
      </c>
    </row>
    <row r="40" spans="2:18" s="526" customFormat="1" ht="12" customHeight="1" x14ac:dyDescent="0.15">
      <c r="B40" s="778"/>
      <c r="C40" s="540" t="s">
        <v>668</v>
      </c>
      <c r="D40" s="530">
        <v>431</v>
      </c>
      <c r="E40" s="530">
        <v>9</v>
      </c>
      <c r="F40" s="530">
        <v>1321</v>
      </c>
      <c r="G40" s="545">
        <v>485</v>
      </c>
      <c r="H40" s="545">
        <v>20</v>
      </c>
      <c r="I40" s="545">
        <v>1444</v>
      </c>
      <c r="J40" s="534">
        <f t="shared" si="0"/>
        <v>0.14772727272727273</v>
      </c>
      <c r="K40" s="534">
        <v>3.3633548832249843E-4</v>
      </c>
    </row>
    <row r="41" spans="2:18" s="547" customFormat="1" ht="12" customHeight="1" x14ac:dyDescent="0.15">
      <c r="B41" s="775" t="s">
        <v>669</v>
      </c>
      <c r="C41" s="775"/>
      <c r="D41" s="535">
        <v>36118</v>
      </c>
      <c r="E41" s="535">
        <v>1391</v>
      </c>
      <c r="F41" s="535">
        <v>120723</v>
      </c>
      <c r="G41" s="546">
        <v>33212</v>
      </c>
      <c r="H41" s="546">
        <v>1533</v>
      </c>
      <c r="I41" s="546">
        <v>112853</v>
      </c>
      <c r="J41" s="537">
        <f t="shared" si="0"/>
        <v>-7.3688981311151994E-2</v>
      </c>
      <c r="K41" s="537">
        <v>2.3140547607455857E-2</v>
      </c>
    </row>
    <row r="42" spans="2:18" s="526" customFormat="1" ht="12" customHeight="1" x14ac:dyDescent="0.15">
      <c r="B42" s="778" t="s">
        <v>670</v>
      </c>
      <c r="C42" s="540" t="s">
        <v>327</v>
      </c>
      <c r="D42" s="530">
        <v>7405</v>
      </c>
      <c r="E42" s="530">
        <v>215</v>
      </c>
      <c r="F42" s="530">
        <v>29645</v>
      </c>
      <c r="G42" s="545">
        <v>5866</v>
      </c>
      <c r="H42" s="545">
        <v>178</v>
      </c>
      <c r="I42" s="545">
        <v>23709</v>
      </c>
      <c r="J42" s="534">
        <f t="shared" si="0"/>
        <v>-0.20682414698162729</v>
      </c>
      <c r="K42" s="534">
        <v>4.0253696859825355E-3</v>
      </c>
    </row>
    <row r="43" spans="2:18" s="526" customFormat="1" ht="12" customHeight="1" x14ac:dyDescent="0.15">
      <c r="B43" s="778"/>
      <c r="C43" s="540" t="s">
        <v>671</v>
      </c>
      <c r="D43" s="530">
        <v>49080</v>
      </c>
      <c r="E43" s="530">
        <v>228</v>
      </c>
      <c r="F43" s="530">
        <v>135301</v>
      </c>
      <c r="G43" s="545">
        <v>42495</v>
      </c>
      <c r="H43" s="545">
        <v>330</v>
      </c>
      <c r="I43" s="545">
        <v>115859</v>
      </c>
      <c r="J43" s="534">
        <f t="shared" si="0"/>
        <v>-0.13147967875395472</v>
      </c>
      <c r="K43" s="534">
        <v>2.8521915420615832E-2</v>
      </c>
    </row>
    <row r="44" spans="2:18" s="526" customFormat="1" ht="12" customHeight="1" x14ac:dyDescent="0.15">
      <c r="B44" s="778"/>
      <c r="C44" s="540" t="s">
        <v>323</v>
      </c>
      <c r="D44" s="530">
        <v>10579</v>
      </c>
      <c r="E44" s="530">
        <v>40</v>
      </c>
      <c r="F44" s="530">
        <v>33324</v>
      </c>
      <c r="G44" s="545">
        <v>7471</v>
      </c>
      <c r="H44" s="545">
        <v>38</v>
      </c>
      <c r="I44" s="545">
        <v>22980</v>
      </c>
      <c r="J44" s="534">
        <f t="shared" si="0"/>
        <v>-0.29287126848102457</v>
      </c>
      <c r="K44" s="534">
        <v>5.0010756075517639E-3</v>
      </c>
      <c r="L44" s="548"/>
      <c r="M44" s="548"/>
      <c r="N44" s="548"/>
      <c r="O44" s="548"/>
      <c r="P44" s="548"/>
      <c r="Q44" s="548"/>
      <c r="R44" s="548"/>
    </row>
    <row r="45" spans="2:18" s="526" customFormat="1" ht="12" customHeight="1" x14ac:dyDescent="0.15">
      <c r="B45" s="778"/>
      <c r="C45" s="540" t="s">
        <v>672</v>
      </c>
      <c r="D45" s="530">
        <v>176</v>
      </c>
      <c r="E45" s="549">
        <v>0</v>
      </c>
      <c r="F45" s="530">
        <v>427</v>
      </c>
      <c r="G45" s="545">
        <v>125</v>
      </c>
      <c r="H45" s="550">
        <v>0</v>
      </c>
      <c r="I45" s="545">
        <v>356</v>
      </c>
      <c r="J45" s="534">
        <f t="shared" si="0"/>
        <v>-0.28977272727272729</v>
      </c>
      <c r="K45" s="534">
        <v>8.3251358495667932E-5</v>
      </c>
    </row>
    <row r="46" spans="2:18" s="526" customFormat="1" ht="12" customHeight="1" x14ac:dyDescent="0.15">
      <c r="B46" s="778"/>
      <c r="C46" s="540" t="s">
        <v>673</v>
      </c>
      <c r="D46" s="530">
        <v>159</v>
      </c>
      <c r="E46" s="549">
        <v>0</v>
      </c>
      <c r="F46" s="530">
        <v>409</v>
      </c>
      <c r="G46" s="545">
        <v>104</v>
      </c>
      <c r="H46" s="550">
        <v>0</v>
      </c>
      <c r="I46" s="545">
        <v>273</v>
      </c>
      <c r="J46" s="534">
        <f t="shared" si="0"/>
        <v>-0.34591194968553457</v>
      </c>
      <c r="K46" s="534">
        <v>6.9265130268395716E-5</v>
      </c>
    </row>
    <row r="47" spans="2:18" s="526" customFormat="1" ht="12" customHeight="1" x14ac:dyDescent="0.15">
      <c r="B47" s="778"/>
      <c r="C47" s="540" t="s">
        <v>674</v>
      </c>
      <c r="D47" s="530">
        <v>3281</v>
      </c>
      <c r="E47" s="530">
        <v>13</v>
      </c>
      <c r="F47" s="530">
        <v>9429</v>
      </c>
      <c r="G47" s="545">
        <v>2321</v>
      </c>
      <c r="H47" s="545">
        <v>9</v>
      </c>
      <c r="I47" s="545">
        <v>6699</v>
      </c>
      <c r="J47" s="534">
        <f t="shared" si="0"/>
        <v>-0.29265330904675169</v>
      </c>
      <c r="K47" s="534">
        <v>1.5518053223592503E-3</v>
      </c>
    </row>
    <row r="48" spans="2:18" s="526" customFormat="1" ht="12" customHeight="1" x14ac:dyDescent="0.15">
      <c r="B48" s="778"/>
      <c r="C48" s="540" t="s">
        <v>675</v>
      </c>
      <c r="D48" s="530">
        <v>852</v>
      </c>
      <c r="E48" s="530">
        <v>4</v>
      </c>
      <c r="F48" s="530">
        <v>2045</v>
      </c>
      <c r="G48" s="545">
        <v>678</v>
      </c>
      <c r="H48" s="545">
        <v>3</v>
      </c>
      <c r="I48" s="545">
        <v>1872</v>
      </c>
      <c r="J48" s="534">
        <f t="shared" si="0"/>
        <v>-0.20443925233644861</v>
      </c>
      <c r="K48" s="534">
        <v>4.5355340108439891E-4</v>
      </c>
    </row>
    <row r="49" spans="2:13" s="526" customFormat="1" ht="12" customHeight="1" x14ac:dyDescent="0.15">
      <c r="B49" s="778"/>
      <c r="C49" s="540" t="s">
        <v>676</v>
      </c>
      <c r="D49" s="530">
        <v>1242</v>
      </c>
      <c r="E49" s="549">
        <v>0</v>
      </c>
      <c r="F49" s="530">
        <v>3734</v>
      </c>
      <c r="G49" s="545">
        <v>1223</v>
      </c>
      <c r="H49" s="545">
        <v>1</v>
      </c>
      <c r="I49" s="545">
        <v>3731</v>
      </c>
      <c r="J49" s="534">
        <f t="shared" si="0"/>
        <v>-1.4492753623188406E-2</v>
      </c>
      <c r="K49" s="534">
        <v>8.1519730238958042E-4</v>
      </c>
    </row>
    <row r="50" spans="2:13" s="526" customFormat="1" ht="12" customHeight="1" x14ac:dyDescent="0.15">
      <c r="B50" s="778"/>
      <c r="C50" s="540" t="s">
        <v>677</v>
      </c>
      <c r="D50" s="530">
        <v>1937</v>
      </c>
      <c r="E50" s="549">
        <v>0</v>
      </c>
      <c r="F50" s="530">
        <v>5708</v>
      </c>
      <c r="G50" s="545">
        <v>1138</v>
      </c>
      <c r="H50" s="550">
        <v>0</v>
      </c>
      <c r="I50" s="545">
        <v>3259</v>
      </c>
      <c r="J50" s="534">
        <f t="shared" si="0"/>
        <v>-0.41249354672173466</v>
      </c>
      <c r="K50" s="534">
        <v>7.5792036774456086E-4</v>
      </c>
    </row>
    <row r="51" spans="2:13" s="547" customFormat="1" ht="12" customHeight="1" x14ac:dyDescent="0.15">
      <c r="B51" s="775" t="s">
        <v>678</v>
      </c>
      <c r="C51" s="775"/>
      <c r="D51" s="535">
        <v>74711</v>
      </c>
      <c r="E51" s="535">
        <v>500</v>
      </c>
      <c r="F51" s="535">
        <v>220022</v>
      </c>
      <c r="G51" s="546">
        <v>61421</v>
      </c>
      <c r="H51" s="546">
        <v>559</v>
      </c>
      <c r="I51" s="546">
        <v>178738</v>
      </c>
      <c r="J51" s="537">
        <f t="shared" si="0"/>
        <v>-0.17591841618912127</v>
      </c>
      <c r="K51" s="537">
        <v>4.1279353596491986E-2</v>
      </c>
    </row>
    <row r="52" spans="2:13" s="526" customFormat="1" ht="12" customHeight="1" x14ac:dyDescent="0.15">
      <c r="B52" s="778" t="s">
        <v>331</v>
      </c>
      <c r="C52" s="540" t="s">
        <v>679</v>
      </c>
      <c r="D52" s="530">
        <v>74141</v>
      </c>
      <c r="E52" s="530">
        <v>1020</v>
      </c>
      <c r="F52" s="530">
        <v>217937</v>
      </c>
      <c r="G52" s="545">
        <v>57252</v>
      </c>
      <c r="H52" s="545">
        <v>946</v>
      </c>
      <c r="I52" s="545">
        <v>171053</v>
      </c>
      <c r="J52" s="534">
        <f t="shared" si="0"/>
        <v>-0.22568885459214219</v>
      </c>
      <c r="K52" s="534">
        <v>3.8760500493847057E-2</v>
      </c>
    </row>
    <row r="53" spans="2:13" s="526" customFormat="1" ht="12" customHeight="1" x14ac:dyDescent="0.15">
      <c r="B53" s="778"/>
      <c r="C53" s="540" t="s">
        <v>332</v>
      </c>
      <c r="D53" s="530">
        <v>110279</v>
      </c>
      <c r="E53" s="530">
        <v>2336</v>
      </c>
      <c r="F53" s="530">
        <v>402333</v>
      </c>
      <c r="G53" s="545">
        <v>80170</v>
      </c>
      <c r="H53" s="545">
        <v>1908</v>
      </c>
      <c r="I53" s="545">
        <v>297210</v>
      </c>
      <c r="J53" s="534">
        <f t="shared" si="0"/>
        <v>-0.27116281134839942</v>
      </c>
      <c r="K53" s="534">
        <v>5.4664840020859459E-2</v>
      </c>
    </row>
    <row r="54" spans="2:13" s="526" customFormat="1" ht="12" customHeight="1" x14ac:dyDescent="0.15">
      <c r="B54" s="778"/>
      <c r="C54" s="540" t="s">
        <v>334</v>
      </c>
      <c r="D54" s="530">
        <v>60815</v>
      </c>
      <c r="E54" s="530">
        <v>1813</v>
      </c>
      <c r="F54" s="530">
        <v>222411</v>
      </c>
      <c r="G54" s="545">
        <v>51536</v>
      </c>
      <c r="H54" s="545">
        <v>1591</v>
      </c>
      <c r="I54" s="545">
        <v>190044</v>
      </c>
      <c r="J54" s="534">
        <f t="shared" si="0"/>
        <v>-0.15170530753017819</v>
      </c>
      <c r="K54" s="534">
        <v>3.5383159382394801E-2</v>
      </c>
    </row>
    <row r="55" spans="2:13" s="526" customFormat="1" ht="12" customHeight="1" x14ac:dyDescent="0.15">
      <c r="B55" s="778"/>
      <c r="C55" s="540" t="s">
        <v>680</v>
      </c>
      <c r="D55" s="530">
        <v>26343</v>
      </c>
      <c r="E55" s="530">
        <v>204</v>
      </c>
      <c r="F55" s="530">
        <v>76819</v>
      </c>
      <c r="G55" s="545">
        <v>16676</v>
      </c>
      <c r="H55" s="545">
        <v>242</v>
      </c>
      <c r="I55" s="545">
        <v>48907</v>
      </c>
      <c r="J55" s="534">
        <f t="shared" si="0"/>
        <v>-0.36271518438994987</v>
      </c>
      <c r="K55" s="534">
        <v>1.126757186423768E-2</v>
      </c>
    </row>
    <row r="56" spans="2:13" s="526" customFormat="1" ht="12" customHeight="1" x14ac:dyDescent="0.15">
      <c r="B56" s="778"/>
      <c r="C56" s="540" t="s">
        <v>681</v>
      </c>
      <c r="D56" s="530">
        <v>939</v>
      </c>
      <c r="E56" s="549">
        <v>0</v>
      </c>
      <c r="F56" s="530">
        <v>2407</v>
      </c>
      <c r="G56" s="545">
        <v>1007</v>
      </c>
      <c r="H56" s="550">
        <v>0</v>
      </c>
      <c r="I56" s="545">
        <v>2565</v>
      </c>
      <c r="J56" s="534">
        <f t="shared" si="0"/>
        <v>7.2417465388711397E-2</v>
      </c>
      <c r="K56" s="534">
        <v>6.7067294404110091E-4</v>
      </c>
    </row>
    <row r="57" spans="2:13" s="526" customFormat="1" ht="12" customHeight="1" x14ac:dyDescent="0.15">
      <c r="B57" s="778"/>
      <c r="C57" s="540" t="s">
        <v>682</v>
      </c>
      <c r="D57" s="530">
        <v>7095</v>
      </c>
      <c r="E57" s="530">
        <v>4802</v>
      </c>
      <c r="F57" s="530">
        <v>76936</v>
      </c>
      <c r="G57" s="545">
        <v>8084</v>
      </c>
      <c r="H57" s="545">
        <v>5423</v>
      </c>
      <c r="I57" s="545">
        <v>85920</v>
      </c>
      <c r="J57" s="534">
        <f t="shared" si="0"/>
        <v>0.13532823400857358</v>
      </c>
      <c r="K57" s="534">
        <v>8.9958087936078939E-3</v>
      </c>
    </row>
    <row r="58" spans="2:13" s="547" customFormat="1" ht="12" customHeight="1" x14ac:dyDescent="0.15">
      <c r="B58" s="775" t="s">
        <v>637</v>
      </c>
      <c r="C58" s="775"/>
      <c r="D58" s="535">
        <v>279612</v>
      </c>
      <c r="E58" s="535">
        <v>10175</v>
      </c>
      <c r="F58" s="535">
        <v>998843</v>
      </c>
      <c r="G58" s="546">
        <v>214725</v>
      </c>
      <c r="H58" s="546">
        <v>10110</v>
      </c>
      <c r="I58" s="546">
        <v>795699</v>
      </c>
      <c r="J58" s="537">
        <f t="shared" si="0"/>
        <v>-0.22413703858351133</v>
      </c>
      <c r="K58" s="537">
        <v>0.14974255349898799</v>
      </c>
      <c r="M58" s="551"/>
    </row>
    <row r="59" spans="2:13" s="547" customFormat="1" ht="12" customHeight="1" x14ac:dyDescent="0.15">
      <c r="B59" s="780" t="s">
        <v>10</v>
      </c>
      <c r="C59" s="780"/>
      <c r="D59" s="552">
        <v>1419220</v>
      </c>
      <c r="E59" s="552">
        <v>274178</v>
      </c>
      <c r="F59" s="552">
        <v>8137181</v>
      </c>
      <c r="G59" s="546">
        <f>G11+G13+G18+G21+G23+G25+G32+G36+G41+G51+G58</f>
        <v>1214894</v>
      </c>
      <c r="H59" s="546">
        <f>H11+H13+H18+H21+H23+H25+H32+H36+H41+H51+H58</f>
        <v>288073</v>
      </c>
      <c r="I59" s="546">
        <f>I11+I13+I18+I21+I23+I25+I32+I36+I41+I51+I58</f>
        <v>7358294</v>
      </c>
      <c r="J59" s="553">
        <f t="shared" si="0"/>
        <v>-0.11245495742879111</v>
      </c>
      <c r="K59" s="553">
        <v>1</v>
      </c>
    </row>
    <row r="60" spans="2:13" s="526" customFormat="1" x14ac:dyDescent="0.15">
      <c r="B60" s="781" t="s">
        <v>683</v>
      </c>
      <c r="C60" s="781"/>
      <c r="D60" s="781"/>
      <c r="E60" s="781"/>
      <c r="F60" s="781"/>
      <c r="G60" s="781"/>
      <c r="H60" s="781"/>
      <c r="I60" s="781"/>
      <c r="J60" s="781"/>
      <c r="K60" s="781"/>
    </row>
    <row r="61" spans="2:13" s="526" customFormat="1" x14ac:dyDescent="0.15">
      <c r="B61" s="782" t="s">
        <v>684</v>
      </c>
      <c r="C61" s="782"/>
      <c r="D61" s="782"/>
      <c r="E61" s="782"/>
      <c r="F61" s="782"/>
      <c r="G61" s="782"/>
      <c r="H61" s="782"/>
      <c r="I61" s="782"/>
      <c r="J61" s="782"/>
      <c r="K61" s="782"/>
    </row>
    <row r="62" spans="2:13" s="526" customFormat="1" x14ac:dyDescent="0.15">
      <c r="B62" s="782" t="s">
        <v>685</v>
      </c>
      <c r="C62" s="782"/>
      <c r="D62" s="782"/>
      <c r="E62" s="782"/>
      <c r="F62" s="782"/>
      <c r="G62" s="782"/>
      <c r="H62" s="782"/>
      <c r="I62" s="782"/>
      <c r="J62" s="782"/>
      <c r="K62" s="782"/>
    </row>
    <row r="63" spans="2:13" s="526" customFormat="1" x14ac:dyDescent="0.15">
      <c r="B63" s="782" t="s">
        <v>686</v>
      </c>
      <c r="C63" s="782"/>
      <c r="D63" s="782"/>
      <c r="E63" s="782"/>
      <c r="F63" s="782"/>
      <c r="G63" s="782"/>
      <c r="H63" s="782"/>
      <c r="I63" s="782"/>
      <c r="J63" s="782"/>
      <c r="K63" s="782"/>
    </row>
    <row r="64" spans="2:13" s="526" customFormat="1" x14ac:dyDescent="0.15">
      <c r="B64" s="783" t="s">
        <v>687</v>
      </c>
      <c r="C64" s="783"/>
      <c r="D64" s="783"/>
      <c r="E64" s="783"/>
      <c r="F64" s="783"/>
      <c r="G64" s="783"/>
      <c r="H64" s="783"/>
      <c r="I64" s="783"/>
      <c r="J64" s="783"/>
      <c r="K64" s="783"/>
    </row>
    <row r="65" spans="2:11" s="526" customFormat="1" x14ac:dyDescent="0.15">
      <c r="B65" s="554"/>
      <c r="C65" s="554"/>
      <c r="F65" s="554"/>
      <c r="G65" s="554"/>
      <c r="H65" s="554"/>
      <c r="I65" s="554"/>
      <c r="J65" s="554"/>
      <c r="K65" s="554"/>
    </row>
    <row r="66" spans="2:11" s="526" customFormat="1" x14ac:dyDescent="0.15">
      <c r="B66" s="554"/>
      <c r="C66" s="554"/>
      <c r="D66" s="527"/>
      <c r="E66" s="527"/>
      <c r="F66" s="527"/>
      <c r="G66" s="527"/>
      <c r="H66" s="527"/>
      <c r="I66" s="555"/>
      <c r="J66" s="555"/>
      <c r="K66" s="554"/>
    </row>
    <row r="67" spans="2:11" s="526" customFormat="1" x14ac:dyDescent="0.15">
      <c r="C67" s="554"/>
      <c r="D67" s="554"/>
      <c r="E67" s="555"/>
      <c r="F67" s="555"/>
      <c r="G67" s="555"/>
      <c r="H67" s="554"/>
      <c r="I67" s="555"/>
      <c r="J67" s="555"/>
      <c r="K67" s="555"/>
    </row>
    <row r="68" spans="2:11" s="526" customFormat="1" x14ac:dyDescent="0.15">
      <c r="C68" s="554"/>
      <c r="D68" s="554"/>
      <c r="E68" s="555"/>
      <c r="F68" s="555"/>
      <c r="G68" s="555"/>
      <c r="H68" s="554"/>
      <c r="I68" s="555"/>
      <c r="J68" s="555"/>
      <c r="K68" s="555"/>
    </row>
    <row r="69" spans="2:11" s="526" customFormat="1" x14ac:dyDescent="0.15">
      <c r="C69" s="554"/>
      <c r="D69" s="555"/>
      <c r="E69" s="555"/>
      <c r="F69" s="555"/>
      <c r="G69" s="555"/>
      <c r="H69" s="554"/>
      <c r="I69" s="554"/>
      <c r="J69" s="554"/>
      <c r="K69" s="554"/>
    </row>
    <row r="70" spans="2:11" s="526" customFormat="1" x14ac:dyDescent="0.15">
      <c r="C70" s="554"/>
      <c r="D70" s="555"/>
      <c r="E70" s="555"/>
      <c r="F70" s="555"/>
      <c r="G70" s="555"/>
      <c r="H70" s="554"/>
      <c r="I70" s="555"/>
      <c r="J70" s="555"/>
      <c r="K70" s="554"/>
    </row>
    <row r="71" spans="2:11" s="526" customFormat="1" x14ac:dyDescent="0.15">
      <c r="C71" s="554"/>
      <c r="D71" s="554"/>
      <c r="E71" s="555"/>
      <c r="F71" s="555"/>
      <c r="G71" s="555"/>
      <c r="H71" s="554"/>
      <c r="I71" s="555"/>
      <c r="J71" s="555"/>
      <c r="K71" s="555"/>
    </row>
    <row r="72" spans="2:11" s="526" customFormat="1" x14ac:dyDescent="0.15">
      <c r="C72" s="554"/>
      <c r="D72" s="554"/>
      <c r="E72" s="555"/>
      <c r="F72" s="555"/>
      <c r="G72" s="555"/>
      <c r="H72" s="554"/>
      <c r="I72" s="555"/>
      <c r="J72" s="555"/>
      <c r="K72" s="555"/>
    </row>
    <row r="73" spans="2:11" s="526" customFormat="1" x14ac:dyDescent="0.15">
      <c r="C73" s="556"/>
      <c r="D73" s="557"/>
      <c r="E73" s="557"/>
      <c r="F73" s="557"/>
      <c r="G73" s="557"/>
      <c r="H73" s="557"/>
      <c r="I73" s="557"/>
      <c r="J73" s="556"/>
      <c r="K73" s="556"/>
    </row>
    <row r="74" spans="2:11" s="526" customFormat="1" x14ac:dyDescent="0.15">
      <c r="C74" s="556"/>
      <c r="D74" s="557"/>
      <c r="E74" s="557"/>
      <c r="F74" s="557"/>
      <c r="G74" s="557"/>
      <c r="H74" s="557"/>
      <c r="I74" s="557"/>
      <c r="J74" s="556"/>
      <c r="K74" s="556"/>
    </row>
    <row r="75" spans="2:11" s="526" customFormat="1" x14ac:dyDescent="0.15">
      <c r="C75" s="556"/>
      <c r="D75" s="557"/>
      <c r="E75" s="557"/>
      <c r="F75" s="557"/>
      <c r="G75" s="557"/>
      <c r="H75" s="557"/>
      <c r="I75" s="557"/>
      <c r="J75" s="556"/>
      <c r="K75" s="556"/>
    </row>
    <row r="76" spans="2:11" s="526" customFormat="1" x14ac:dyDescent="0.15">
      <c r="C76" s="556"/>
      <c r="D76" s="557"/>
      <c r="E76" s="557"/>
      <c r="F76" s="557"/>
      <c r="G76" s="557"/>
      <c r="H76" s="557"/>
      <c r="I76" s="557"/>
      <c r="J76" s="556"/>
      <c r="K76" s="556"/>
    </row>
    <row r="77" spans="2:11" s="526" customFormat="1" x14ac:dyDescent="0.15">
      <c r="E77" s="527"/>
    </row>
    <row r="78" spans="2:11" s="526" customFormat="1" x14ac:dyDescent="0.15">
      <c r="E78" s="527"/>
    </row>
    <row r="79" spans="2:11" s="526" customFormat="1" x14ac:dyDescent="0.15"/>
    <row r="80" spans="2:11" s="526" customFormat="1" x14ac:dyDescent="0.15">
      <c r="E80" s="527"/>
    </row>
    <row r="81" spans="3:5" s="526" customFormat="1" x14ac:dyDescent="0.15"/>
    <row r="82" spans="3:5" s="526" customFormat="1" x14ac:dyDescent="0.15">
      <c r="E82" s="527"/>
    </row>
    <row r="83" spans="3:5" s="526" customFormat="1" x14ac:dyDescent="0.15"/>
    <row r="84" spans="3:5" s="526" customFormat="1" x14ac:dyDescent="0.15">
      <c r="E84" s="527"/>
    </row>
    <row r="85" spans="3:5" s="526" customFormat="1" x14ac:dyDescent="0.15"/>
    <row r="86" spans="3:5" s="526" customFormat="1" x14ac:dyDescent="0.15">
      <c r="E86" s="527"/>
    </row>
    <row r="87" spans="3:5" s="526" customFormat="1" x14ac:dyDescent="0.15"/>
    <row r="88" spans="3:5" s="526" customFormat="1" x14ac:dyDescent="0.15">
      <c r="C88" s="558"/>
    </row>
    <row r="89" spans="3:5" s="526" customFormat="1" x14ac:dyDescent="0.15">
      <c r="C89" s="558"/>
    </row>
    <row r="90" spans="3:5" s="526" customFormat="1" x14ac:dyDescent="0.15">
      <c r="C90" s="558"/>
    </row>
    <row r="91" spans="3:5" s="526" customFormat="1" x14ac:dyDescent="0.15">
      <c r="C91" s="558"/>
    </row>
    <row r="92" spans="3:5" s="526" customFormat="1" x14ac:dyDescent="0.15">
      <c r="C92" s="558"/>
    </row>
    <row r="93" spans="3:5" s="526" customFormat="1" x14ac:dyDescent="0.15">
      <c r="C93" s="558"/>
    </row>
    <row r="94" spans="3:5" s="526" customFormat="1" x14ac:dyDescent="0.15">
      <c r="C94" s="558"/>
    </row>
    <row r="95" spans="3:5" s="526" customFormat="1" x14ac:dyDescent="0.15">
      <c r="C95" s="558"/>
    </row>
    <row r="96" spans="3:5" s="526" customFormat="1" x14ac:dyDescent="0.15">
      <c r="C96" s="558"/>
    </row>
    <row r="97" spans="3:3" s="526" customFormat="1" x14ac:dyDescent="0.15">
      <c r="C97" s="558"/>
    </row>
    <row r="98" spans="3:3" s="526" customFormat="1" x14ac:dyDescent="0.15">
      <c r="C98" s="558"/>
    </row>
    <row r="99" spans="3:3" s="526" customFormat="1" x14ac:dyDescent="0.15">
      <c r="C99" s="558"/>
    </row>
    <row r="100" spans="3:3" s="526" customFormat="1" x14ac:dyDescent="0.15">
      <c r="C100" s="558"/>
    </row>
    <row r="101" spans="3:3" s="526" customFormat="1" x14ac:dyDescent="0.15">
      <c r="C101" s="558"/>
    </row>
    <row r="102" spans="3:3" s="526" customFormat="1" x14ac:dyDescent="0.15">
      <c r="C102" s="558"/>
    </row>
    <row r="103" spans="3:3" s="526" customFormat="1" x14ac:dyDescent="0.15">
      <c r="C103" s="558"/>
    </row>
    <row r="104" spans="3:3" s="526" customFormat="1" x14ac:dyDescent="0.15">
      <c r="C104" s="558"/>
    </row>
    <row r="105" spans="3:3" s="526" customFormat="1" x14ac:dyDescent="0.15">
      <c r="C105" s="558"/>
    </row>
    <row r="106" spans="3:3" s="526" customFormat="1" x14ac:dyDescent="0.15">
      <c r="C106" s="558"/>
    </row>
    <row r="107" spans="3:3" s="526" customFormat="1" x14ac:dyDescent="0.15">
      <c r="C107" s="558"/>
    </row>
    <row r="108" spans="3:3" s="526" customFormat="1" x14ac:dyDescent="0.15">
      <c r="C108" s="558"/>
    </row>
    <row r="109" spans="3:3" s="526" customFormat="1" x14ac:dyDescent="0.15">
      <c r="C109" s="558"/>
    </row>
    <row r="110" spans="3:3" s="526" customFormat="1" x14ac:dyDescent="0.15">
      <c r="C110" s="558"/>
    </row>
    <row r="111" spans="3:3" s="526" customFormat="1" x14ac:dyDescent="0.15">
      <c r="C111" s="558"/>
    </row>
    <row r="112" spans="3:3" s="526" customFormat="1" x14ac:dyDescent="0.15">
      <c r="C112" s="558"/>
    </row>
    <row r="113" spans="3:3" s="526" customFormat="1" x14ac:dyDescent="0.15">
      <c r="C113" s="558"/>
    </row>
    <row r="114" spans="3:3" s="526" customFormat="1" x14ac:dyDescent="0.15">
      <c r="C114" s="558"/>
    </row>
    <row r="115" spans="3:3" x14ac:dyDescent="0.15">
      <c r="C115" s="559"/>
    </row>
    <row r="116" spans="3:3" x14ac:dyDescent="0.15">
      <c r="C116" s="559"/>
    </row>
    <row r="117" spans="3:3" x14ac:dyDescent="0.15">
      <c r="C117" s="559"/>
    </row>
    <row r="118" spans="3:3" x14ac:dyDescent="0.15">
      <c r="C118" s="559"/>
    </row>
    <row r="119" spans="3:3" x14ac:dyDescent="0.15">
      <c r="C119" s="559"/>
    </row>
    <row r="120" spans="3:3" x14ac:dyDescent="0.15">
      <c r="C120" s="559"/>
    </row>
    <row r="121" spans="3:3" x14ac:dyDescent="0.15">
      <c r="C121" s="559"/>
    </row>
    <row r="122" spans="3:3" x14ac:dyDescent="0.15">
      <c r="C122" s="559"/>
    </row>
    <row r="123" spans="3:3" x14ac:dyDescent="0.15">
      <c r="C123" s="559"/>
    </row>
    <row r="124" spans="3:3" x14ac:dyDescent="0.15">
      <c r="C124" s="559"/>
    </row>
    <row r="125" spans="3:3" x14ac:dyDescent="0.15">
      <c r="C125" s="559"/>
    </row>
    <row r="126" spans="3:3" x14ac:dyDescent="0.15">
      <c r="C126" s="559"/>
    </row>
  </sheetData>
  <mergeCells count="39">
    <mergeCell ref="B60:K60"/>
    <mergeCell ref="B61:K61"/>
    <mergeCell ref="B62:K62"/>
    <mergeCell ref="B63:K63"/>
    <mergeCell ref="B64:K64"/>
    <mergeCell ref="B59:C59"/>
    <mergeCell ref="B25:C25"/>
    <mergeCell ref="B26:B31"/>
    <mergeCell ref="B32:C32"/>
    <mergeCell ref="B33:B35"/>
    <mergeCell ref="B36:C36"/>
    <mergeCell ref="B37:B40"/>
    <mergeCell ref="B41:C41"/>
    <mergeCell ref="B42:B50"/>
    <mergeCell ref="B51:C51"/>
    <mergeCell ref="B52:B57"/>
    <mergeCell ref="B58:C58"/>
    <mergeCell ref="B23:C23"/>
    <mergeCell ref="D6:D7"/>
    <mergeCell ref="E6:E7"/>
    <mergeCell ref="G6:G7"/>
    <mergeCell ref="H6:H7"/>
    <mergeCell ref="B8:B10"/>
    <mergeCell ref="B11:C11"/>
    <mergeCell ref="B4:B7"/>
    <mergeCell ref="C4:C7"/>
    <mergeCell ref="D4:F4"/>
    <mergeCell ref="G4:I4"/>
    <mergeCell ref="B13:C13"/>
    <mergeCell ref="B14:B17"/>
    <mergeCell ref="B18:C18"/>
    <mergeCell ref="B19:B20"/>
    <mergeCell ref="B21:C21"/>
    <mergeCell ref="J4:J7"/>
    <mergeCell ref="K4:K7"/>
    <mergeCell ref="D5:E5"/>
    <mergeCell ref="F5:F7"/>
    <mergeCell ref="G5:H5"/>
    <mergeCell ref="I5:I7"/>
  </mergeCells>
  <pageMargins left="0.7" right="0.7" top="0.75" bottom="0.75" header="0.3" footer="0.3"/>
  <pageSetup paperSize="175" scale="4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B8A6"/>
    <pageSetUpPr fitToPage="1"/>
  </sheetPr>
  <dimension ref="B1:P111"/>
  <sheetViews>
    <sheetView zoomScaleNormal="100" workbookViewId="0"/>
  </sheetViews>
  <sheetFormatPr baseColWidth="10" defaultRowHeight="9" x14ac:dyDescent="0.15"/>
  <cols>
    <col min="1" max="1" width="3.7109375" style="560" customWidth="1"/>
    <col min="2" max="2" width="11.42578125" style="560"/>
    <col min="3" max="3" width="25.42578125" style="560" bestFit="1" customWidth="1"/>
    <col min="4" max="11" width="12.85546875" style="560" customWidth="1"/>
    <col min="12" max="16384" width="11.42578125" style="560"/>
  </cols>
  <sheetData>
    <row r="1" spans="2:11" s="526" customFormat="1" ht="12" customHeight="1" x14ac:dyDescent="0.15">
      <c r="I1" s="527"/>
    </row>
    <row r="2" spans="2:11" s="526" customFormat="1" ht="12.75" x14ac:dyDescent="0.2">
      <c r="B2" s="528" t="s">
        <v>701</v>
      </c>
    </row>
    <row r="3" spans="2:11" s="526" customFormat="1" x14ac:dyDescent="0.15">
      <c r="B3" s="547"/>
    </row>
    <row r="4" spans="2:11" s="526" customFormat="1" ht="12" customHeight="1" x14ac:dyDescent="0.15">
      <c r="B4" s="779" t="s">
        <v>641</v>
      </c>
      <c r="C4" s="779" t="s">
        <v>642</v>
      </c>
      <c r="D4" s="773">
        <v>2017</v>
      </c>
      <c r="E4" s="773"/>
      <c r="F4" s="773"/>
      <c r="G4" s="774">
        <v>2018</v>
      </c>
      <c r="H4" s="774"/>
      <c r="I4" s="774"/>
      <c r="J4" s="772" t="s">
        <v>643</v>
      </c>
      <c r="K4" s="772" t="s">
        <v>644</v>
      </c>
    </row>
    <row r="5" spans="2:11" s="526" customFormat="1" ht="12" customHeight="1" x14ac:dyDescent="0.15">
      <c r="B5" s="779"/>
      <c r="C5" s="779"/>
      <c r="D5" s="773" t="s">
        <v>645</v>
      </c>
      <c r="E5" s="773"/>
      <c r="F5" s="773" t="s">
        <v>646</v>
      </c>
      <c r="G5" s="774" t="s">
        <v>645</v>
      </c>
      <c r="H5" s="774"/>
      <c r="I5" s="774" t="s">
        <v>646</v>
      </c>
      <c r="J5" s="772"/>
      <c r="K5" s="772"/>
    </row>
    <row r="6" spans="2:11" s="526" customFormat="1" ht="12" customHeight="1" x14ac:dyDescent="0.15">
      <c r="B6" s="779"/>
      <c r="C6" s="779"/>
      <c r="D6" s="776" t="s">
        <v>647</v>
      </c>
      <c r="E6" s="776" t="s">
        <v>648</v>
      </c>
      <c r="F6" s="773"/>
      <c r="G6" s="777" t="s">
        <v>647</v>
      </c>
      <c r="H6" s="777" t="s">
        <v>648</v>
      </c>
      <c r="I6" s="774"/>
      <c r="J6" s="772"/>
      <c r="K6" s="772"/>
    </row>
    <row r="7" spans="2:11" s="526" customFormat="1" ht="12" customHeight="1" x14ac:dyDescent="0.15">
      <c r="B7" s="779"/>
      <c r="C7" s="779"/>
      <c r="D7" s="776"/>
      <c r="E7" s="776"/>
      <c r="F7" s="773"/>
      <c r="G7" s="777"/>
      <c r="H7" s="777"/>
      <c r="I7" s="774"/>
      <c r="J7" s="772"/>
      <c r="K7" s="772"/>
    </row>
    <row r="8" spans="2:11" s="526" customFormat="1" ht="12" customHeight="1" x14ac:dyDescent="0.15">
      <c r="B8" s="778" t="s">
        <v>253</v>
      </c>
      <c r="C8" s="529" t="s">
        <v>256</v>
      </c>
      <c r="D8" s="530">
        <v>315</v>
      </c>
      <c r="E8" s="561">
        <v>0</v>
      </c>
      <c r="F8" s="530">
        <v>859</v>
      </c>
      <c r="G8" s="562">
        <v>327</v>
      </c>
      <c r="H8" s="563">
        <v>0</v>
      </c>
      <c r="I8" s="562">
        <v>888</v>
      </c>
      <c r="J8" s="534">
        <f>((G8+H8)-(D8+E8))/(D8+E8)</f>
        <v>3.8095238095238099E-2</v>
      </c>
      <c r="K8" s="534">
        <v>2.1595305299501128E-4</v>
      </c>
    </row>
    <row r="9" spans="2:11" s="526" customFormat="1" ht="12" customHeight="1" x14ac:dyDescent="0.15">
      <c r="B9" s="778"/>
      <c r="C9" s="529" t="s">
        <v>254</v>
      </c>
      <c r="D9" s="530">
        <v>353941</v>
      </c>
      <c r="E9" s="530">
        <v>221245</v>
      </c>
      <c r="F9" s="530">
        <v>3229959</v>
      </c>
      <c r="G9" s="562">
        <v>397909</v>
      </c>
      <c r="H9" s="562">
        <v>238221</v>
      </c>
      <c r="I9" s="562">
        <v>3385339</v>
      </c>
      <c r="J9" s="534">
        <f t="shared" ref="J9:J59" si="0">((G9+H9)-(D9+E9))/(D9+E9)</f>
        <v>0.10595529098413382</v>
      </c>
      <c r="K9" s="534">
        <v>0.42010463486763466</v>
      </c>
    </row>
    <row r="10" spans="2:11" s="526" customFormat="1" ht="12" customHeight="1" x14ac:dyDescent="0.15">
      <c r="B10" s="778"/>
      <c r="C10" s="529" t="s">
        <v>255</v>
      </c>
      <c r="D10" s="530">
        <v>6635</v>
      </c>
      <c r="E10" s="530">
        <v>3669</v>
      </c>
      <c r="F10" s="530">
        <v>144559</v>
      </c>
      <c r="G10" s="562">
        <v>6661</v>
      </c>
      <c r="H10" s="562">
        <v>3663</v>
      </c>
      <c r="I10" s="562">
        <v>146116</v>
      </c>
      <c r="J10" s="534">
        <f t="shared" si="0"/>
        <v>1.9409937888198758E-3</v>
      </c>
      <c r="K10" s="534">
        <v>6.818040731255341E-3</v>
      </c>
    </row>
    <row r="11" spans="2:11" s="526" customFormat="1" ht="12" customHeight="1" x14ac:dyDescent="0.15">
      <c r="B11" s="775" t="s">
        <v>635</v>
      </c>
      <c r="C11" s="775"/>
      <c r="D11" s="535">
        <v>360891</v>
      </c>
      <c r="E11" s="535">
        <v>224914</v>
      </c>
      <c r="F11" s="535">
        <v>3375377</v>
      </c>
      <c r="G11" s="564">
        <v>404897</v>
      </c>
      <c r="H11" s="564">
        <v>241884</v>
      </c>
      <c r="I11" s="564">
        <v>3532343</v>
      </c>
      <c r="J11" s="537">
        <f t="shared" si="0"/>
        <v>0.10408924471453812</v>
      </c>
      <c r="K11" s="537">
        <v>0.42713862865188501</v>
      </c>
    </row>
    <row r="12" spans="2:11" s="526" customFormat="1" ht="12" customHeight="1" x14ac:dyDescent="0.15">
      <c r="B12" s="538" t="s">
        <v>263</v>
      </c>
      <c r="C12" s="529" t="s">
        <v>264</v>
      </c>
      <c r="D12" s="530">
        <v>8576</v>
      </c>
      <c r="E12" s="530">
        <v>12557</v>
      </c>
      <c r="F12" s="530">
        <v>319770</v>
      </c>
      <c r="G12" s="562">
        <v>9802</v>
      </c>
      <c r="H12" s="562">
        <v>12983</v>
      </c>
      <c r="I12" s="562">
        <v>323470</v>
      </c>
      <c r="J12" s="534">
        <f t="shared" si="0"/>
        <v>7.817157999337529E-2</v>
      </c>
      <c r="K12" s="534">
        <v>1.5047370986212024E-2</v>
      </c>
    </row>
    <row r="13" spans="2:11" s="526" customFormat="1" ht="12" customHeight="1" x14ac:dyDescent="0.15">
      <c r="B13" s="775" t="s">
        <v>636</v>
      </c>
      <c r="C13" s="775"/>
      <c r="D13" s="535">
        <v>8576</v>
      </c>
      <c r="E13" s="535">
        <v>12557</v>
      </c>
      <c r="F13" s="535">
        <v>319770</v>
      </c>
      <c r="G13" s="564">
        <v>9802</v>
      </c>
      <c r="H13" s="564">
        <v>12983</v>
      </c>
      <c r="I13" s="564">
        <v>323470</v>
      </c>
      <c r="J13" s="537">
        <f t="shared" si="0"/>
        <v>7.817157999337529E-2</v>
      </c>
      <c r="K13" s="537">
        <v>1.5047370986212024E-2</v>
      </c>
    </row>
    <row r="14" spans="2:11" s="526" customFormat="1" ht="12" customHeight="1" x14ac:dyDescent="0.15">
      <c r="B14" s="778" t="s">
        <v>233</v>
      </c>
      <c r="C14" s="540" t="s">
        <v>688</v>
      </c>
      <c r="D14" s="530">
        <v>4143</v>
      </c>
      <c r="E14" s="530">
        <v>554</v>
      </c>
      <c r="F14" s="530">
        <v>30720</v>
      </c>
      <c r="G14" s="562">
        <v>4622</v>
      </c>
      <c r="H14" s="562">
        <v>797</v>
      </c>
      <c r="I14" s="562">
        <v>38508</v>
      </c>
      <c r="J14" s="534">
        <f t="shared" si="0"/>
        <v>0.1537151373216947</v>
      </c>
      <c r="K14" s="534">
        <v>3.5787449363301718E-3</v>
      </c>
    </row>
    <row r="15" spans="2:11" s="526" customFormat="1" ht="12" customHeight="1" x14ac:dyDescent="0.15">
      <c r="B15" s="778"/>
      <c r="C15" s="540" t="s">
        <v>274</v>
      </c>
      <c r="D15" s="530">
        <v>577</v>
      </c>
      <c r="E15" s="530">
        <v>8</v>
      </c>
      <c r="F15" s="530">
        <v>1478</v>
      </c>
      <c r="G15" s="562">
        <v>101</v>
      </c>
      <c r="H15" s="562">
        <v>1</v>
      </c>
      <c r="I15" s="562">
        <v>287</v>
      </c>
      <c r="J15" s="534">
        <f t="shared" si="0"/>
        <v>-0.82564102564102559</v>
      </c>
      <c r="K15" s="534">
        <v>6.7361502769086083E-5</v>
      </c>
    </row>
    <row r="16" spans="2:11" s="526" customFormat="1" ht="12" customHeight="1" x14ac:dyDescent="0.15">
      <c r="B16" s="778"/>
      <c r="C16" s="540" t="s">
        <v>649</v>
      </c>
      <c r="D16" s="530">
        <v>26604</v>
      </c>
      <c r="E16" s="530">
        <v>1259</v>
      </c>
      <c r="F16" s="530">
        <v>133884</v>
      </c>
      <c r="G16" s="562">
        <v>20361</v>
      </c>
      <c r="H16" s="562">
        <v>1178</v>
      </c>
      <c r="I16" s="562">
        <v>105139</v>
      </c>
      <c r="J16" s="534">
        <f t="shared" si="0"/>
        <v>-0.22696766320927395</v>
      </c>
      <c r="K16" s="534">
        <v>1.4224504001405345E-2</v>
      </c>
    </row>
    <row r="17" spans="2:13" s="526" customFormat="1" ht="12" customHeight="1" x14ac:dyDescent="0.15">
      <c r="B17" s="778"/>
      <c r="C17" s="540" t="s">
        <v>650</v>
      </c>
      <c r="D17" s="530">
        <v>2232</v>
      </c>
      <c r="E17" s="530">
        <v>40</v>
      </c>
      <c r="F17" s="530">
        <v>7782</v>
      </c>
      <c r="G17" s="565">
        <v>1787</v>
      </c>
      <c r="H17" s="565">
        <v>29</v>
      </c>
      <c r="I17" s="565">
        <v>5820</v>
      </c>
      <c r="J17" s="534">
        <f t="shared" si="0"/>
        <v>-0.20070422535211269</v>
      </c>
      <c r="K17" s="534">
        <v>0</v>
      </c>
    </row>
    <row r="18" spans="2:13" s="526" customFormat="1" ht="12" customHeight="1" x14ac:dyDescent="0.15">
      <c r="B18" s="775" t="s">
        <v>280</v>
      </c>
      <c r="C18" s="775"/>
      <c r="D18" s="535">
        <v>33556</v>
      </c>
      <c r="E18" s="535">
        <v>1861</v>
      </c>
      <c r="F18" s="535">
        <v>173864</v>
      </c>
      <c r="G18" s="564">
        <f>SUM(G14:G17)</f>
        <v>26871</v>
      </c>
      <c r="H18" s="564">
        <f>SUM(H14:H17)</f>
        <v>2005</v>
      </c>
      <c r="I18" s="564">
        <f>SUM(I14:I17)</f>
        <v>149754</v>
      </c>
      <c r="J18" s="537">
        <f t="shared" si="0"/>
        <v>-0.18468532060874721</v>
      </c>
      <c r="K18" s="537">
        <v>1.7870610440504604E-2</v>
      </c>
    </row>
    <row r="19" spans="2:13" s="526" customFormat="1" ht="12" customHeight="1" x14ac:dyDescent="0.15">
      <c r="B19" s="778" t="s">
        <v>651</v>
      </c>
      <c r="C19" s="540" t="s">
        <v>283</v>
      </c>
      <c r="D19" s="530">
        <v>3289</v>
      </c>
      <c r="E19" s="530">
        <v>28</v>
      </c>
      <c r="F19" s="530">
        <v>11270</v>
      </c>
      <c r="G19" s="562">
        <v>2645</v>
      </c>
      <c r="H19" s="562">
        <v>24</v>
      </c>
      <c r="I19" s="562">
        <v>8226</v>
      </c>
      <c r="J19" s="534">
        <f t="shared" si="0"/>
        <v>-0.19535725052758518</v>
      </c>
      <c r="K19" s="534">
        <v>1.7626259891244194E-3</v>
      </c>
    </row>
    <row r="20" spans="2:13" s="526" customFormat="1" ht="12" customHeight="1" x14ac:dyDescent="0.15">
      <c r="B20" s="778"/>
      <c r="C20" s="540" t="s">
        <v>652</v>
      </c>
      <c r="D20" s="530">
        <v>501</v>
      </c>
      <c r="E20" s="561">
        <v>0</v>
      </c>
      <c r="F20" s="530">
        <v>1591</v>
      </c>
      <c r="G20" s="562">
        <v>413</v>
      </c>
      <c r="H20" s="563">
        <v>0</v>
      </c>
      <c r="I20" s="562">
        <v>1171</v>
      </c>
      <c r="J20" s="534">
        <f t="shared" si="0"/>
        <v>-0.17564870259481039</v>
      </c>
      <c r="K20" s="534">
        <v>2.7274804552580937E-4</v>
      </c>
    </row>
    <row r="21" spans="2:13" s="526" customFormat="1" ht="12" customHeight="1" x14ac:dyDescent="0.15">
      <c r="B21" s="775" t="s">
        <v>653</v>
      </c>
      <c r="C21" s="775"/>
      <c r="D21" s="535">
        <v>3790</v>
      </c>
      <c r="E21" s="535">
        <v>28</v>
      </c>
      <c r="F21" s="535">
        <v>12861</v>
      </c>
      <c r="G21" s="564">
        <v>3058</v>
      </c>
      <c r="H21" s="564">
        <v>24</v>
      </c>
      <c r="I21" s="564">
        <v>9397</v>
      </c>
      <c r="J21" s="537">
        <f t="shared" si="0"/>
        <v>-0.19277108433734941</v>
      </c>
      <c r="K21" s="537">
        <v>2.0353740346502288E-3</v>
      </c>
    </row>
    <row r="22" spans="2:13" s="526" customFormat="1" ht="12" customHeight="1" x14ac:dyDescent="0.15">
      <c r="B22" s="538" t="s">
        <v>235</v>
      </c>
      <c r="C22" s="540" t="s">
        <v>654</v>
      </c>
      <c r="D22" s="530">
        <v>11141</v>
      </c>
      <c r="E22" s="530">
        <v>77</v>
      </c>
      <c r="F22" s="530">
        <v>40614</v>
      </c>
      <c r="G22" s="562">
        <v>11481</v>
      </c>
      <c r="H22" s="562">
        <v>72</v>
      </c>
      <c r="I22" s="562">
        <v>42217</v>
      </c>
      <c r="J22" s="534">
        <f t="shared" si="0"/>
        <v>2.9862720627562844E-2</v>
      </c>
      <c r="K22" s="534">
        <v>7.629680798933839E-3</v>
      </c>
    </row>
    <row r="23" spans="2:13" s="526" customFormat="1" ht="12" customHeight="1" x14ac:dyDescent="0.15">
      <c r="B23" s="775" t="s">
        <v>294</v>
      </c>
      <c r="C23" s="775"/>
      <c r="D23" s="535">
        <v>11141</v>
      </c>
      <c r="E23" s="535">
        <v>77</v>
      </c>
      <c r="F23" s="535">
        <v>40614</v>
      </c>
      <c r="G23" s="564">
        <v>11481</v>
      </c>
      <c r="H23" s="564">
        <v>72</v>
      </c>
      <c r="I23" s="564">
        <v>42217</v>
      </c>
      <c r="J23" s="537">
        <f t="shared" si="0"/>
        <v>2.9862720627562844E-2</v>
      </c>
      <c r="K23" s="537">
        <v>7.629680798933839E-3</v>
      </c>
    </row>
    <row r="24" spans="2:13" s="526" customFormat="1" ht="12" customHeight="1" x14ac:dyDescent="0.15">
      <c r="B24" s="538" t="s">
        <v>655</v>
      </c>
      <c r="C24" s="540" t="s">
        <v>296</v>
      </c>
      <c r="D24" s="530">
        <v>289181</v>
      </c>
      <c r="E24" s="530">
        <v>14172</v>
      </c>
      <c r="F24" s="530">
        <v>1446572</v>
      </c>
      <c r="G24" s="562">
        <v>212007</v>
      </c>
      <c r="H24" s="562">
        <v>12432</v>
      </c>
      <c r="I24" s="562">
        <v>1067978</v>
      </c>
      <c r="J24" s="534">
        <f t="shared" si="0"/>
        <v>-0.26013917778957191</v>
      </c>
      <c r="K24" s="534">
        <v>0.14822106196069523</v>
      </c>
      <c r="M24" s="566"/>
    </row>
    <row r="25" spans="2:13" s="526" customFormat="1" ht="12" customHeight="1" x14ac:dyDescent="0.15">
      <c r="B25" s="775" t="s">
        <v>656</v>
      </c>
      <c r="C25" s="775"/>
      <c r="D25" s="535">
        <v>289181</v>
      </c>
      <c r="E25" s="535">
        <v>14172</v>
      </c>
      <c r="F25" s="535">
        <v>1446572</v>
      </c>
      <c r="G25" s="564">
        <v>212007</v>
      </c>
      <c r="H25" s="564">
        <v>12432</v>
      </c>
      <c r="I25" s="564">
        <v>1067978</v>
      </c>
      <c r="J25" s="537">
        <f t="shared" si="0"/>
        <v>-0.26013917778957191</v>
      </c>
      <c r="K25" s="537">
        <v>0.14822106196069523</v>
      </c>
    </row>
    <row r="26" spans="2:13" s="526" customFormat="1" ht="12" customHeight="1" x14ac:dyDescent="0.15">
      <c r="B26" s="778" t="s">
        <v>306</v>
      </c>
      <c r="C26" s="540" t="s">
        <v>657</v>
      </c>
      <c r="D26" s="530">
        <v>728</v>
      </c>
      <c r="E26" s="530">
        <v>1</v>
      </c>
      <c r="F26" s="530">
        <v>1947</v>
      </c>
      <c r="G26" s="562">
        <v>727</v>
      </c>
      <c r="H26" s="562">
        <v>3</v>
      </c>
      <c r="I26" s="562">
        <v>1680</v>
      </c>
      <c r="J26" s="534">
        <f t="shared" si="0"/>
        <v>1.3717421124828531E-3</v>
      </c>
      <c r="K26" s="534">
        <v>4.8209702962189062E-4</v>
      </c>
    </row>
    <row r="27" spans="2:13" s="526" customFormat="1" ht="12" customHeight="1" x14ac:dyDescent="0.15">
      <c r="B27" s="778"/>
      <c r="C27" s="540" t="s">
        <v>658</v>
      </c>
      <c r="D27" s="530">
        <v>17588</v>
      </c>
      <c r="E27" s="530">
        <v>122</v>
      </c>
      <c r="F27" s="530">
        <v>59475</v>
      </c>
      <c r="G27" s="562">
        <v>12325</v>
      </c>
      <c r="H27" s="562">
        <v>79</v>
      </c>
      <c r="I27" s="562">
        <v>40440</v>
      </c>
      <c r="J27" s="534">
        <f t="shared" si="0"/>
        <v>-0.29960474308300394</v>
      </c>
      <c r="K27" s="534">
        <v>8.1916870622327827E-3</v>
      </c>
    </row>
    <row r="28" spans="2:13" s="526" customFormat="1" ht="12" customHeight="1" x14ac:dyDescent="0.15">
      <c r="B28" s="778"/>
      <c r="C28" s="540" t="s">
        <v>659</v>
      </c>
      <c r="D28" s="530">
        <v>18924</v>
      </c>
      <c r="E28" s="530">
        <v>19</v>
      </c>
      <c r="F28" s="530">
        <v>60967</v>
      </c>
      <c r="G28" s="562">
        <v>14453</v>
      </c>
      <c r="H28" s="562">
        <v>14</v>
      </c>
      <c r="I28" s="562">
        <v>45747</v>
      </c>
      <c r="J28" s="534">
        <f t="shared" si="0"/>
        <v>-0.23628781080082353</v>
      </c>
      <c r="K28" s="534">
        <v>9.5541064760820433E-3</v>
      </c>
    </row>
    <row r="29" spans="2:13" s="526" customFormat="1" ht="12" customHeight="1" x14ac:dyDescent="0.15">
      <c r="B29" s="778"/>
      <c r="C29" s="540" t="s">
        <v>310</v>
      </c>
      <c r="D29" s="530">
        <v>56896</v>
      </c>
      <c r="E29" s="530">
        <v>1588</v>
      </c>
      <c r="F29" s="530">
        <v>266313</v>
      </c>
      <c r="G29" s="562">
        <v>40340</v>
      </c>
      <c r="H29" s="562">
        <v>1389</v>
      </c>
      <c r="I29" s="562">
        <v>197768</v>
      </c>
      <c r="J29" s="534">
        <f t="shared" si="0"/>
        <v>-0.28648861227002259</v>
      </c>
      <c r="K29" s="534">
        <v>2.7558119108345033E-2</v>
      </c>
    </row>
    <row r="30" spans="2:13" s="526" customFormat="1" ht="12" customHeight="1" x14ac:dyDescent="0.15">
      <c r="B30" s="778"/>
      <c r="C30" s="540" t="s">
        <v>311</v>
      </c>
      <c r="D30" s="530">
        <v>63891</v>
      </c>
      <c r="E30" s="530">
        <v>1674</v>
      </c>
      <c r="F30" s="530">
        <v>245472</v>
      </c>
      <c r="G30" s="562">
        <v>51991</v>
      </c>
      <c r="H30" s="562">
        <v>1326</v>
      </c>
      <c r="I30" s="562">
        <v>196714</v>
      </c>
      <c r="J30" s="534">
        <f t="shared" si="0"/>
        <v>-0.18680698543430183</v>
      </c>
      <c r="K30" s="534">
        <v>3.5210914148425129E-2</v>
      </c>
    </row>
    <row r="31" spans="2:13" s="526" customFormat="1" ht="12" customHeight="1" x14ac:dyDescent="0.15">
      <c r="B31" s="778"/>
      <c r="C31" s="540" t="s">
        <v>660</v>
      </c>
      <c r="D31" s="530">
        <v>1449</v>
      </c>
      <c r="E31" s="530">
        <v>11</v>
      </c>
      <c r="F31" s="530">
        <v>5230</v>
      </c>
      <c r="G31" s="562">
        <v>1121</v>
      </c>
      <c r="H31" s="562">
        <v>16</v>
      </c>
      <c r="I31" s="562">
        <v>3856</v>
      </c>
      <c r="J31" s="534">
        <f t="shared" si="0"/>
        <v>-0.22123287671232877</v>
      </c>
      <c r="K31" s="534">
        <v>7.5088263380834199E-4</v>
      </c>
    </row>
    <row r="32" spans="2:13" s="526" customFormat="1" ht="12" customHeight="1" x14ac:dyDescent="0.15">
      <c r="B32" s="775" t="s">
        <v>661</v>
      </c>
      <c r="C32" s="775"/>
      <c r="D32" s="535">
        <v>159476</v>
      </c>
      <c r="E32" s="535">
        <v>3415</v>
      </c>
      <c r="F32" s="535">
        <v>639404</v>
      </c>
      <c r="G32" s="564">
        <v>120957</v>
      </c>
      <c r="H32" s="564">
        <v>2827</v>
      </c>
      <c r="I32" s="564">
        <v>486205</v>
      </c>
      <c r="J32" s="537">
        <f t="shared" si="0"/>
        <v>-0.24008079022168199</v>
      </c>
      <c r="K32" s="537">
        <v>8.1747806458515218E-2</v>
      </c>
    </row>
    <row r="33" spans="2:11" s="526" customFormat="1" ht="12" customHeight="1" x14ac:dyDescent="0.15">
      <c r="B33" s="778" t="s">
        <v>662</v>
      </c>
      <c r="C33" s="540" t="s">
        <v>317</v>
      </c>
      <c r="D33" s="530">
        <v>154110</v>
      </c>
      <c r="E33" s="530">
        <v>4545</v>
      </c>
      <c r="F33" s="530">
        <v>623362</v>
      </c>
      <c r="G33" s="562">
        <v>118772</v>
      </c>
      <c r="H33" s="562">
        <v>3971</v>
      </c>
      <c r="I33" s="562">
        <v>490657</v>
      </c>
      <c r="J33" s="534">
        <f t="shared" si="0"/>
        <v>-0.22635277804040213</v>
      </c>
      <c r="K33" s="534">
        <v>8.1060322886136613E-2</v>
      </c>
    </row>
    <row r="34" spans="2:11" s="526" customFormat="1" ht="12" customHeight="1" x14ac:dyDescent="0.15">
      <c r="B34" s="778"/>
      <c r="C34" s="540" t="s">
        <v>689</v>
      </c>
      <c r="D34" s="530">
        <v>5665</v>
      </c>
      <c r="E34" s="530">
        <v>83</v>
      </c>
      <c r="F34" s="530">
        <v>20122</v>
      </c>
      <c r="G34" s="562">
        <v>7707</v>
      </c>
      <c r="H34" s="562">
        <v>160</v>
      </c>
      <c r="I34" s="562">
        <v>29242</v>
      </c>
      <c r="J34" s="534">
        <f t="shared" si="0"/>
        <v>0.36864996520528881</v>
      </c>
      <c r="K34" s="534">
        <v>5.1954210027882379E-3</v>
      </c>
    </row>
    <row r="35" spans="2:11" s="526" customFormat="1" ht="12" customHeight="1" x14ac:dyDescent="0.15">
      <c r="B35" s="778"/>
      <c r="C35" s="540" t="s">
        <v>664</v>
      </c>
      <c r="D35" s="530">
        <v>1262</v>
      </c>
      <c r="E35" s="530">
        <v>2</v>
      </c>
      <c r="F35" s="530">
        <v>3947</v>
      </c>
      <c r="G35" s="562">
        <v>738</v>
      </c>
      <c r="H35" s="563">
        <v>0</v>
      </c>
      <c r="I35" s="562">
        <v>2193</v>
      </c>
      <c r="J35" s="534">
        <f t="shared" si="0"/>
        <v>-0.41613924050632911</v>
      </c>
      <c r="K35" s="534">
        <v>4.8738028474103466E-4</v>
      </c>
    </row>
    <row r="36" spans="2:11" s="526" customFormat="1" ht="12" customHeight="1" x14ac:dyDescent="0.15">
      <c r="B36" s="775" t="s">
        <v>665</v>
      </c>
      <c r="C36" s="775"/>
      <c r="D36" s="535">
        <v>161037</v>
      </c>
      <c r="E36" s="535">
        <v>4630</v>
      </c>
      <c r="F36" s="535">
        <v>647431</v>
      </c>
      <c r="G36" s="564">
        <v>127217</v>
      </c>
      <c r="H36" s="564">
        <v>4131</v>
      </c>
      <c r="I36" s="564">
        <v>522092</v>
      </c>
      <c r="J36" s="537">
        <f t="shared" si="0"/>
        <v>-0.20715652483596614</v>
      </c>
      <c r="K36" s="537">
        <v>8.6743124173665878E-2</v>
      </c>
    </row>
    <row r="37" spans="2:11" s="526" customFormat="1" ht="12" customHeight="1" x14ac:dyDescent="0.15">
      <c r="B37" s="778" t="s">
        <v>318</v>
      </c>
      <c r="C37" s="540" t="s">
        <v>666</v>
      </c>
      <c r="D37" s="530">
        <v>4</v>
      </c>
      <c r="E37" s="530">
        <v>1003</v>
      </c>
      <c r="F37" s="530">
        <v>18200</v>
      </c>
      <c r="G37" s="562">
        <v>3</v>
      </c>
      <c r="H37" s="562">
        <v>1051</v>
      </c>
      <c r="I37" s="562">
        <v>18806</v>
      </c>
      <c r="J37" s="534">
        <f t="shared" si="0"/>
        <v>4.667328699106256E-2</v>
      </c>
      <c r="K37" s="534">
        <v>6.960688619472229E-4</v>
      </c>
    </row>
    <row r="38" spans="2:11" s="526" customFormat="1" ht="12" customHeight="1" x14ac:dyDescent="0.15">
      <c r="B38" s="778"/>
      <c r="C38" s="540" t="s">
        <v>542</v>
      </c>
      <c r="D38" s="530">
        <v>27981</v>
      </c>
      <c r="E38" s="530">
        <v>378</v>
      </c>
      <c r="F38" s="530">
        <v>88170</v>
      </c>
      <c r="G38" s="562">
        <v>25762</v>
      </c>
      <c r="H38" s="562">
        <v>409</v>
      </c>
      <c r="I38" s="562">
        <v>80805</v>
      </c>
      <c r="J38" s="534">
        <f t="shared" si="0"/>
        <v>-7.7153637293275498E-2</v>
      </c>
      <c r="K38" s="534">
        <v>1.7283508715389726E-2</v>
      </c>
    </row>
    <row r="39" spans="2:11" s="526" customFormat="1" ht="12" customHeight="1" x14ac:dyDescent="0.15">
      <c r="B39" s="778"/>
      <c r="C39" s="540" t="s">
        <v>667</v>
      </c>
      <c r="D39" s="530">
        <v>8046</v>
      </c>
      <c r="E39" s="530">
        <v>47</v>
      </c>
      <c r="F39" s="530">
        <v>22152</v>
      </c>
      <c r="G39" s="562">
        <v>7090</v>
      </c>
      <c r="H39" s="562">
        <v>55</v>
      </c>
      <c r="I39" s="562">
        <v>19210</v>
      </c>
      <c r="J39" s="534">
        <f t="shared" si="0"/>
        <v>-0.11713826763870011</v>
      </c>
      <c r="K39" s="534">
        <v>4.7186072282854909E-3</v>
      </c>
    </row>
    <row r="40" spans="2:11" s="526" customFormat="1" ht="12" customHeight="1" x14ac:dyDescent="0.15">
      <c r="B40" s="778"/>
      <c r="C40" s="540" t="s">
        <v>668</v>
      </c>
      <c r="D40" s="530">
        <v>386</v>
      </c>
      <c r="E40" s="530">
        <v>8</v>
      </c>
      <c r="F40" s="530">
        <v>1187</v>
      </c>
      <c r="G40" s="562">
        <v>473</v>
      </c>
      <c r="H40" s="562">
        <v>20</v>
      </c>
      <c r="I40" s="562">
        <v>1387</v>
      </c>
      <c r="J40" s="534">
        <f t="shared" si="0"/>
        <v>0.2512690355329949</v>
      </c>
      <c r="K40" s="534">
        <v>3.2558059671724941E-4</v>
      </c>
    </row>
    <row r="41" spans="2:11" s="526" customFormat="1" ht="12" customHeight="1" x14ac:dyDescent="0.15">
      <c r="B41" s="775" t="s">
        <v>669</v>
      </c>
      <c r="C41" s="775"/>
      <c r="D41" s="535">
        <v>36417</v>
      </c>
      <c r="E41" s="535">
        <v>1436</v>
      </c>
      <c r="F41" s="535">
        <v>129709</v>
      </c>
      <c r="G41" s="564">
        <v>33328</v>
      </c>
      <c r="H41" s="564">
        <v>1535</v>
      </c>
      <c r="I41" s="564">
        <v>120208</v>
      </c>
      <c r="J41" s="537">
        <f t="shared" si="0"/>
        <v>-7.8989776239663967E-2</v>
      </c>
      <c r="K41" s="537">
        <v>2.3023765402339691E-2</v>
      </c>
    </row>
    <row r="42" spans="2:11" s="526" customFormat="1" ht="12" customHeight="1" x14ac:dyDescent="0.15">
      <c r="B42" s="778" t="s">
        <v>670</v>
      </c>
      <c r="C42" s="540" t="s">
        <v>327</v>
      </c>
      <c r="D42" s="530">
        <v>7848</v>
      </c>
      <c r="E42" s="530">
        <v>224</v>
      </c>
      <c r="F42" s="530">
        <v>31563</v>
      </c>
      <c r="G42" s="562">
        <v>6265</v>
      </c>
      <c r="H42" s="562">
        <v>177</v>
      </c>
      <c r="I42" s="562">
        <v>25149</v>
      </c>
      <c r="J42" s="534">
        <f t="shared" si="0"/>
        <v>-0.20193260654112982</v>
      </c>
      <c r="K42" s="534">
        <v>4.2543411846907115E-3</v>
      </c>
    </row>
    <row r="43" spans="2:11" s="526" customFormat="1" ht="12" customHeight="1" x14ac:dyDescent="0.15">
      <c r="B43" s="778"/>
      <c r="C43" s="540" t="s">
        <v>671</v>
      </c>
      <c r="D43" s="530">
        <v>49889</v>
      </c>
      <c r="E43" s="530">
        <v>199</v>
      </c>
      <c r="F43" s="530">
        <v>136734</v>
      </c>
      <c r="G43" s="562">
        <v>43613</v>
      </c>
      <c r="H43" s="562">
        <v>333</v>
      </c>
      <c r="I43" s="562">
        <v>117995</v>
      </c>
      <c r="J43" s="534">
        <f t="shared" si="0"/>
        <v>-0.12262418144066443</v>
      </c>
      <c r="K43" s="534">
        <v>2.9022241183237818E-2</v>
      </c>
    </row>
    <row r="44" spans="2:11" s="526" customFormat="1" ht="12" customHeight="1" x14ac:dyDescent="0.15">
      <c r="B44" s="778"/>
      <c r="C44" s="540" t="s">
        <v>323</v>
      </c>
      <c r="D44" s="530">
        <v>11613</v>
      </c>
      <c r="E44" s="530">
        <v>41</v>
      </c>
      <c r="F44" s="530">
        <v>36539</v>
      </c>
      <c r="G44" s="562">
        <v>8376</v>
      </c>
      <c r="H44" s="562">
        <v>38</v>
      </c>
      <c r="I44" s="562">
        <v>25920</v>
      </c>
      <c r="J44" s="534">
        <f t="shared" si="0"/>
        <v>-0.27801613180024026</v>
      </c>
      <c r="K44" s="534">
        <v>5.5566635715597092E-3</v>
      </c>
    </row>
    <row r="45" spans="2:11" s="526" customFormat="1" ht="12" customHeight="1" x14ac:dyDescent="0.15">
      <c r="B45" s="778"/>
      <c r="C45" s="540" t="s">
        <v>672</v>
      </c>
      <c r="D45" s="530">
        <v>245</v>
      </c>
      <c r="E45" s="561">
        <v>0</v>
      </c>
      <c r="F45" s="530">
        <v>605</v>
      </c>
      <c r="G45" s="562">
        <v>143</v>
      </c>
      <c r="H45" s="563">
        <v>0</v>
      </c>
      <c r="I45" s="562">
        <v>415</v>
      </c>
      <c r="J45" s="534">
        <f t="shared" si="0"/>
        <v>-0.41632653061224489</v>
      </c>
      <c r="K45" s="534">
        <v>9.443818525469912E-5</v>
      </c>
    </row>
    <row r="46" spans="2:11" s="526" customFormat="1" ht="12" customHeight="1" x14ac:dyDescent="0.15">
      <c r="B46" s="778"/>
      <c r="C46" s="540" t="s">
        <v>673</v>
      </c>
      <c r="D46" s="530">
        <v>173</v>
      </c>
      <c r="E46" s="561">
        <v>0</v>
      </c>
      <c r="F46" s="530">
        <v>451</v>
      </c>
      <c r="G46" s="562">
        <v>100</v>
      </c>
      <c r="H46" s="563">
        <v>0</v>
      </c>
      <c r="I46" s="562">
        <v>266</v>
      </c>
      <c r="J46" s="534">
        <f t="shared" si="0"/>
        <v>-0.42196531791907516</v>
      </c>
      <c r="K46" s="534">
        <v>6.6040688989300086E-5</v>
      </c>
    </row>
    <row r="47" spans="2:11" s="526" customFormat="1" ht="12" customHeight="1" x14ac:dyDescent="0.15">
      <c r="B47" s="778"/>
      <c r="C47" s="540" t="s">
        <v>674</v>
      </c>
      <c r="D47" s="530">
        <v>2520</v>
      </c>
      <c r="E47" s="530">
        <v>5</v>
      </c>
      <c r="F47" s="530">
        <v>7160</v>
      </c>
      <c r="G47" s="562">
        <v>1623</v>
      </c>
      <c r="H47" s="562">
        <v>9</v>
      </c>
      <c r="I47" s="562">
        <v>4498</v>
      </c>
      <c r="J47" s="534">
        <f t="shared" si="0"/>
        <v>-0.35366336633663364</v>
      </c>
      <c r="K47" s="534">
        <v>1.0777840443053773E-3</v>
      </c>
    </row>
    <row r="48" spans="2:11" s="526" customFormat="1" ht="12" customHeight="1" x14ac:dyDescent="0.15">
      <c r="B48" s="778"/>
      <c r="C48" s="540" t="s">
        <v>675</v>
      </c>
      <c r="D48" s="530">
        <v>1195</v>
      </c>
      <c r="E48" s="530">
        <v>17</v>
      </c>
      <c r="F48" s="530">
        <v>2886</v>
      </c>
      <c r="G48" s="562">
        <v>1093</v>
      </c>
      <c r="H48" s="562">
        <v>7</v>
      </c>
      <c r="I48" s="562">
        <v>2599</v>
      </c>
      <c r="J48" s="534">
        <f t="shared" si="0"/>
        <v>-9.2409240924092403E-2</v>
      </c>
      <c r="K48" s="534">
        <v>7.26447578882301E-4</v>
      </c>
    </row>
    <row r="49" spans="2:16" s="526" customFormat="1" ht="12" customHeight="1" x14ac:dyDescent="0.15">
      <c r="B49" s="778"/>
      <c r="C49" s="540" t="s">
        <v>676</v>
      </c>
      <c r="D49" s="530">
        <v>1304</v>
      </c>
      <c r="E49" s="530">
        <v>1</v>
      </c>
      <c r="F49" s="530">
        <v>3903</v>
      </c>
      <c r="G49" s="562">
        <v>1294</v>
      </c>
      <c r="H49" s="567">
        <v>0</v>
      </c>
      <c r="I49" s="562">
        <v>4002</v>
      </c>
      <c r="J49" s="534">
        <f t="shared" si="0"/>
        <v>-8.4291187739463595E-3</v>
      </c>
      <c r="K49" s="534">
        <v>8.5456651552154317E-4</v>
      </c>
    </row>
    <row r="50" spans="2:16" s="526" customFormat="1" ht="12" customHeight="1" x14ac:dyDescent="0.15">
      <c r="B50" s="778"/>
      <c r="C50" s="540" t="s">
        <v>677</v>
      </c>
      <c r="D50" s="530">
        <v>1722</v>
      </c>
      <c r="E50" s="561">
        <v>0</v>
      </c>
      <c r="F50" s="530">
        <v>5150</v>
      </c>
      <c r="G50" s="562">
        <v>965</v>
      </c>
      <c r="H50" s="567">
        <v>0</v>
      </c>
      <c r="I50" s="562">
        <v>2802</v>
      </c>
      <c r="J50" s="534">
        <f t="shared" si="0"/>
        <v>-0.43960511033681765</v>
      </c>
      <c r="K50" s="534">
        <v>6.372926487467458E-4</v>
      </c>
    </row>
    <row r="51" spans="2:16" s="526" customFormat="1" ht="12" customHeight="1" x14ac:dyDescent="0.15">
      <c r="B51" s="775" t="s">
        <v>678</v>
      </c>
      <c r="C51" s="775"/>
      <c r="D51" s="535">
        <v>76509</v>
      </c>
      <c r="E51" s="535">
        <v>487</v>
      </c>
      <c r="F51" s="535">
        <v>224991</v>
      </c>
      <c r="G51" s="564">
        <v>63472</v>
      </c>
      <c r="H51" s="564">
        <v>564</v>
      </c>
      <c r="I51" s="564">
        <v>183646</v>
      </c>
      <c r="J51" s="537">
        <f t="shared" si="0"/>
        <v>-0.16832043223024573</v>
      </c>
      <c r="K51" s="537">
        <v>4.2289815601188205E-2</v>
      </c>
    </row>
    <row r="52" spans="2:16" s="526" customFormat="1" ht="12" customHeight="1" x14ac:dyDescent="0.15">
      <c r="B52" s="778" t="s">
        <v>331</v>
      </c>
      <c r="C52" s="540" t="s">
        <v>679</v>
      </c>
      <c r="D52" s="530">
        <v>74187</v>
      </c>
      <c r="E52" s="530">
        <v>822</v>
      </c>
      <c r="F52" s="530">
        <v>216775</v>
      </c>
      <c r="G52" s="562">
        <v>56598</v>
      </c>
      <c r="H52" s="562">
        <v>754</v>
      </c>
      <c r="I52" s="562">
        <v>166517</v>
      </c>
      <c r="J52" s="534">
        <f t="shared" si="0"/>
        <v>-0.23539841885640389</v>
      </c>
      <c r="K52" s="534">
        <v>3.7875655949143383E-2</v>
      </c>
    </row>
    <row r="53" spans="2:16" s="526" customFormat="1" ht="12" customHeight="1" x14ac:dyDescent="0.15">
      <c r="B53" s="778"/>
      <c r="C53" s="540" t="s">
        <v>332</v>
      </c>
      <c r="D53" s="530">
        <v>107594</v>
      </c>
      <c r="E53" s="530">
        <v>2328</v>
      </c>
      <c r="F53" s="530">
        <v>391929</v>
      </c>
      <c r="G53" s="562">
        <v>77531</v>
      </c>
      <c r="H53" s="562">
        <v>1904</v>
      </c>
      <c r="I53" s="562">
        <v>286392</v>
      </c>
      <c r="J53" s="534">
        <f t="shared" si="0"/>
        <v>-0.27735121267808083</v>
      </c>
      <c r="K53" s="534">
        <v>5.2459421298650527E-2</v>
      </c>
      <c r="L53" s="548"/>
      <c r="M53" s="548"/>
      <c r="N53" s="548"/>
      <c r="O53" s="548"/>
      <c r="P53" s="548"/>
    </row>
    <row r="54" spans="2:16" s="526" customFormat="1" ht="12" customHeight="1" x14ac:dyDescent="0.15">
      <c r="B54" s="778"/>
      <c r="C54" s="540" t="s">
        <v>334</v>
      </c>
      <c r="D54" s="530">
        <v>59055</v>
      </c>
      <c r="E54" s="530">
        <v>1797</v>
      </c>
      <c r="F54" s="530">
        <v>219760</v>
      </c>
      <c r="G54" s="562">
        <v>51342</v>
      </c>
      <c r="H54" s="562">
        <v>1607</v>
      </c>
      <c r="I54" s="562">
        <v>192631</v>
      </c>
      <c r="J54" s="534">
        <f t="shared" si="0"/>
        <v>-0.12987247748636035</v>
      </c>
      <c r="K54" s="534">
        <v>3.4967884412944503E-2</v>
      </c>
    </row>
    <row r="55" spans="2:16" s="526" customFormat="1" ht="12" customHeight="1" x14ac:dyDescent="0.15">
      <c r="B55" s="778"/>
      <c r="C55" s="540" t="s">
        <v>680</v>
      </c>
      <c r="D55" s="530">
        <v>26867</v>
      </c>
      <c r="E55" s="530">
        <v>227</v>
      </c>
      <c r="F55" s="530">
        <v>80318</v>
      </c>
      <c r="G55" s="562">
        <v>17557</v>
      </c>
      <c r="H55" s="562">
        <v>249</v>
      </c>
      <c r="I55" s="562">
        <v>53335</v>
      </c>
      <c r="J55" s="534">
        <f t="shared" si="0"/>
        <v>-0.34280652542998452</v>
      </c>
      <c r="K55" s="534">
        <v>1.1759205081434774E-2</v>
      </c>
    </row>
    <row r="56" spans="2:16" s="526" customFormat="1" ht="12" customHeight="1" x14ac:dyDescent="0.15">
      <c r="B56" s="778"/>
      <c r="C56" s="540" t="s">
        <v>681</v>
      </c>
      <c r="D56" s="530">
        <v>960</v>
      </c>
      <c r="E56" s="530">
        <v>2</v>
      </c>
      <c r="F56" s="530">
        <v>2501</v>
      </c>
      <c r="G56" s="562">
        <v>1003</v>
      </c>
      <c r="H56" s="562">
        <v>3</v>
      </c>
      <c r="I56" s="562">
        <v>2568</v>
      </c>
      <c r="J56" s="534">
        <f t="shared" si="0"/>
        <v>4.5738045738045741E-2</v>
      </c>
      <c r="K56" s="534">
        <v>6.6436933123235886E-4</v>
      </c>
    </row>
    <row r="57" spans="2:16" s="526" customFormat="1" ht="12" customHeight="1" x14ac:dyDescent="0.15">
      <c r="B57" s="778"/>
      <c r="C57" s="540" t="s">
        <v>682</v>
      </c>
      <c r="D57" s="530">
        <v>9201</v>
      </c>
      <c r="E57" s="530">
        <v>5014</v>
      </c>
      <c r="F57" s="530">
        <v>91669</v>
      </c>
      <c r="G57" s="562">
        <v>10340</v>
      </c>
      <c r="H57" s="562">
        <v>5599</v>
      </c>
      <c r="I57" s="562">
        <v>103596</v>
      </c>
      <c r="J57" s="534">
        <f t="shared" si="0"/>
        <v>0.1212803376714738</v>
      </c>
      <c r="K57" s="534">
        <v>1.0526225418004541E-2</v>
      </c>
    </row>
    <row r="58" spans="2:16" s="526" customFormat="1" ht="12" customHeight="1" x14ac:dyDescent="0.15">
      <c r="B58" s="775" t="s">
        <v>637</v>
      </c>
      <c r="C58" s="775"/>
      <c r="D58" s="535">
        <v>277864</v>
      </c>
      <c r="E58" s="535">
        <v>10190</v>
      </c>
      <c r="F58" s="535">
        <v>1002952</v>
      </c>
      <c r="G58" s="564">
        <v>214371</v>
      </c>
      <c r="H58" s="564">
        <v>10116</v>
      </c>
      <c r="I58" s="564">
        <v>805039</v>
      </c>
      <c r="J58" s="537">
        <f t="shared" si="0"/>
        <v>-0.2206773729925639</v>
      </c>
      <c r="K58" s="537">
        <v>0.14825276149141009</v>
      </c>
    </row>
    <row r="59" spans="2:16" s="526" customFormat="1" ht="12" customHeight="1" x14ac:dyDescent="0.15">
      <c r="B59" s="780" t="s">
        <v>10</v>
      </c>
      <c r="C59" s="780"/>
      <c r="D59" s="552">
        <v>1418438</v>
      </c>
      <c r="E59" s="552">
        <v>273767</v>
      </c>
      <c r="F59" s="552">
        <v>8013545</v>
      </c>
      <c r="G59" s="568">
        <f>G58+G51+G41+G36+G32+G25+G23+G21+G18+G13+G11</f>
        <v>1227461</v>
      </c>
      <c r="H59" s="568">
        <f>H58+H51+H41+H36+H32+H25+H23+H21+H18+H13+H11</f>
        <v>288573</v>
      </c>
      <c r="I59" s="568">
        <f>I58+I51+I41+I36+I32+I25+I23+I21+I18+I13+I11</f>
        <v>7242349</v>
      </c>
      <c r="J59" s="553">
        <f t="shared" si="0"/>
        <v>-0.10410736287861104</v>
      </c>
      <c r="K59" s="553">
        <v>1</v>
      </c>
      <c r="M59" s="566"/>
    </row>
    <row r="60" spans="2:16" s="526" customFormat="1" x14ac:dyDescent="0.15">
      <c r="B60" s="781" t="s">
        <v>683</v>
      </c>
      <c r="C60" s="781"/>
      <c r="D60" s="781"/>
      <c r="E60" s="781"/>
      <c r="F60" s="781"/>
      <c r="G60" s="781"/>
      <c r="H60" s="781"/>
      <c r="I60" s="781"/>
      <c r="J60" s="781"/>
      <c r="K60" s="781"/>
    </row>
    <row r="61" spans="2:16" s="526" customFormat="1" x14ac:dyDescent="0.15">
      <c r="B61" s="782" t="s">
        <v>684</v>
      </c>
      <c r="C61" s="782"/>
      <c r="D61" s="782"/>
      <c r="E61" s="782"/>
      <c r="F61" s="782"/>
      <c r="G61" s="782"/>
      <c r="H61" s="782"/>
      <c r="I61" s="782"/>
      <c r="J61" s="782"/>
      <c r="K61" s="782"/>
    </row>
    <row r="62" spans="2:16" s="526" customFormat="1" x14ac:dyDescent="0.15">
      <c r="B62" s="782" t="s">
        <v>685</v>
      </c>
      <c r="C62" s="782"/>
      <c r="D62" s="782"/>
      <c r="E62" s="782"/>
      <c r="F62" s="782"/>
      <c r="G62" s="782"/>
      <c r="H62" s="782"/>
      <c r="I62" s="782"/>
      <c r="J62" s="782"/>
      <c r="K62" s="782"/>
    </row>
    <row r="63" spans="2:16" s="526" customFormat="1" x14ac:dyDescent="0.15">
      <c r="B63" s="782" t="s">
        <v>686</v>
      </c>
      <c r="C63" s="782"/>
      <c r="D63" s="782"/>
      <c r="E63" s="782"/>
      <c r="F63" s="782"/>
      <c r="G63" s="782"/>
      <c r="H63" s="782"/>
      <c r="I63" s="782"/>
      <c r="J63" s="782"/>
      <c r="K63" s="782"/>
    </row>
    <row r="64" spans="2:16" s="526" customFormat="1" x14ac:dyDescent="0.15">
      <c r="B64" s="783" t="s">
        <v>687</v>
      </c>
      <c r="C64" s="783"/>
      <c r="D64" s="783"/>
      <c r="E64" s="783"/>
      <c r="F64" s="783"/>
      <c r="G64" s="783"/>
      <c r="H64" s="783"/>
      <c r="I64" s="783"/>
      <c r="J64" s="783"/>
      <c r="K64" s="783"/>
    </row>
    <row r="65" spans="4:10" s="526" customFormat="1" x14ac:dyDescent="0.15">
      <c r="I65" s="569"/>
    </row>
    <row r="66" spans="4:10" s="526" customFormat="1" x14ac:dyDescent="0.15"/>
    <row r="67" spans="4:10" s="526" customFormat="1" x14ac:dyDescent="0.15">
      <c r="D67" s="527"/>
      <c r="E67" s="527"/>
      <c r="F67" s="527"/>
      <c r="G67" s="527"/>
      <c r="H67" s="527"/>
      <c r="I67" s="527"/>
      <c r="J67" s="527"/>
    </row>
    <row r="68" spans="4:10" s="526" customFormat="1" x14ac:dyDescent="0.15"/>
    <row r="69" spans="4:10" s="526" customFormat="1" x14ac:dyDescent="0.15"/>
    <row r="70" spans="4:10" s="526" customFormat="1" x14ac:dyDescent="0.15"/>
    <row r="71" spans="4:10" s="526" customFormat="1" x14ac:dyDescent="0.15"/>
    <row r="72" spans="4:10" s="526" customFormat="1" x14ac:dyDescent="0.15"/>
    <row r="73" spans="4:10" s="526" customFormat="1" x14ac:dyDescent="0.15"/>
    <row r="74" spans="4:10" s="526" customFormat="1" x14ac:dyDescent="0.15"/>
    <row r="75" spans="4:10" s="526" customFormat="1" x14ac:dyDescent="0.15"/>
    <row r="76" spans="4:10" s="526" customFormat="1" x14ac:dyDescent="0.15"/>
    <row r="77" spans="4:10" s="526" customFormat="1" x14ac:dyDescent="0.15"/>
    <row r="78" spans="4:10" s="526" customFormat="1" x14ac:dyDescent="0.15"/>
    <row r="79" spans="4:10" s="526" customFormat="1" x14ac:dyDescent="0.15"/>
    <row r="80" spans="4:10" s="526" customFormat="1" x14ac:dyDescent="0.15"/>
    <row r="81" s="526" customFormat="1" x14ac:dyDescent="0.15"/>
    <row r="82" s="526" customFormat="1" x14ac:dyDescent="0.15"/>
    <row r="83" s="526" customFormat="1" x14ac:dyDescent="0.15"/>
    <row r="84" s="526" customFormat="1" x14ac:dyDescent="0.15"/>
    <row r="85" s="526" customFormat="1" x14ac:dyDescent="0.15"/>
    <row r="86" s="526" customFormat="1" x14ac:dyDescent="0.15"/>
    <row r="87" s="526" customFormat="1" x14ac:dyDescent="0.15"/>
    <row r="88" s="526" customFormat="1" x14ac:dyDescent="0.15"/>
    <row r="89" s="526" customFormat="1" x14ac:dyDescent="0.15"/>
    <row r="90" s="526" customFormat="1" x14ac:dyDescent="0.15"/>
    <row r="91" s="526" customFormat="1" x14ac:dyDescent="0.15"/>
    <row r="92" s="526" customFormat="1" x14ac:dyDescent="0.15"/>
    <row r="93" s="526" customFormat="1" x14ac:dyDescent="0.15"/>
    <row r="94" s="526" customFormat="1" x14ac:dyDescent="0.15"/>
    <row r="95" s="526" customFormat="1" x14ac:dyDescent="0.15"/>
    <row r="96" s="526" customFormat="1" x14ac:dyDescent="0.15"/>
    <row r="97" s="526" customFormat="1" x14ac:dyDescent="0.15"/>
    <row r="98" s="526" customFormat="1" x14ac:dyDescent="0.15"/>
    <row r="99" s="526" customFormat="1" x14ac:dyDescent="0.15"/>
    <row r="100" s="526" customFormat="1" x14ac:dyDescent="0.15"/>
    <row r="101" s="526" customFormat="1" x14ac:dyDescent="0.15"/>
    <row r="102" s="526" customFormat="1" x14ac:dyDescent="0.15"/>
    <row r="103" s="526" customFormat="1" x14ac:dyDescent="0.15"/>
    <row r="104" s="526" customFormat="1" x14ac:dyDescent="0.15"/>
    <row r="105" s="526" customFormat="1" x14ac:dyDescent="0.15"/>
    <row r="106" s="526" customFormat="1" x14ac:dyDescent="0.15"/>
    <row r="107" s="526" customFormat="1" x14ac:dyDescent="0.15"/>
    <row r="108" s="526" customFormat="1" x14ac:dyDescent="0.15"/>
    <row r="109" s="526" customFormat="1" x14ac:dyDescent="0.15"/>
    <row r="110" s="526" customFormat="1" x14ac:dyDescent="0.15"/>
    <row r="111" s="526" customFormat="1" x14ac:dyDescent="0.15"/>
  </sheetData>
  <mergeCells count="39">
    <mergeCell ref="B60:K60"/>
    <mergeCell ref="B61:K61"/>
    <mergeCell ref="B62:K62"/>
    <mergeCell ref="B63:K63"/>
    <mergeCell ref="B64:K64"/>
    <mergeCell ref="B59:C59"/>
    <mergeCell ref="B25:C25"/>
    <mergeCell ref="B26:B31"/>
    <mergeCell ref="B32:C32"/>
    <mergeCell ref="B33:B35"/>
    <mergeCell ref="B36:C36"/>
    <mergeCell ref="B37:B40"/>
    <mergeCell ref="B41:C41"/>
    <mergeCell ref="B42:B50"/>
    <mergeCell ref="B51:C51"/>
    <mergeCell ref="B52:B57"/>
    <mergeCell ref="B58:C58"/>
    <mergeCell ref="B23:C23"/>
    <mergeCell ref="D6:D7"/>
    <mergeCell ref="E6:E7"/>
    <mergeCell ref="G6:G7"/>
    <mergeCell ref="H6:H7"/>
    <mergeCell ref="B8:B10"/>
    <mergeCell ref="B11:C11"/>
    <mergeCell ref="B4:B7"/>
    <mergeCell ref="C4:C7"/>
    <mergeCell ref="D4:F4"/>
    <mergeCell ref="G4:I4"/>
    <mergeCell ref="B13:C13"/>
    <mergeCell ref="B14:B17"/>
    <mergeCell ref="B18:C18"/>
    <mergeCell ref="B19:B20"/>
    <mergeCell ref="B21:C21"/>
    <mergeCell ref="J4:J7"/>
    <mergeCell ref="K4:K7"/>
    <mergeCell ref="D5:E5"/>
    <mergeCell ref="F5:F7"/>
    <mergeCell ref="G5:H5"/>
    <mergeCell ref="I5:I7"/>
  </mergeCells>
  <pageMargins left="0.7" right="0.7" top="0.75" bottom="0.75" header="0.3" footer="0.3"/>
  <pageSetup paperSize="256" scale="3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B8A6"/>
    <pageSetUpPr fitToPage="1"/>
  </sheetPr>
  <dimension ref="A1:BA434"/>
  <sheetViews>
    <sheetView zoomScaleNormal="100" workbookViewId="0"/>
  </sheetViews>
  <sheetFormatPr baseColWidth="10" defaultRowHeight="11.25" x14ac:dyDescent="0.2"/>
  <cols>
    <col min="1" max="1" width="3.7109375" style="570" customWidth="1"/>
    <col min="2" max="2" width="11.42578125" style="592"/>
    <col min="3" max="3" width="25.42578125" style="592" bestFit="1" customWidth="1"/>
    <col min="4" max="12" width="11.28515625" style="592" customWidth="1"/>
    <col min="13" max="53" width="11.42578125" style="570"/>
    <col min="54" max="16384" width="11.42578125" style="592"/>
  </cols>
  <sheetData>
    <row r="1" spans="2:12" s="570" customFormat="1" x14ac:dyDescent="0.2"/>
    <row r="2" spans="2:12" s="570" customFormat="1" ht="12.75" x14ac:dyDescent="0.2">
      <c r="B2" s="528" t="s">
        <v>700</v>
      </c>
      <c r="C2" s="526"/>
      <c r="D2" s="526"/>
      <c r="E2" s="526"/>
      <c r="F2" s="526"/>
      <c r="G2" s="526"/>
      <c r="H2" s="526"/>
      <c r="I2" s="526"/>
      <c r="J2" s="526"/>
      <c r="K2" s="526"/>
      <c r="L2" s="526"/>
    </row>
    <row r="3" spans="2:12" s="570" customFormat="1" ht="12.75" x14ac:dyDescent="0.2">
      <c r="B3" s="528"/>
      <c r="C3" s="526"/>
      <c r="D3" s="526"/>
      <c r="E3" s="526"/>
      <c r="F3" s="526"/>
      <c r="G3" s="526"/>
      <c r="H3" s="526"/>
      <c r="I3" s="526"/>
      <c r="J3" s="526"/>
      <c r="K3" s="526"/>
      <c r="L3" s="526"/>
    </row>
    <row r="4" spans="2:12" x14ac:dyDescent="0.2">
      <c r="B4" s="779" t="s">
        <v>641</v>
      </c>
      <c r="C4" s="779" t="s">
        <v>642</v>
      </c>
      <c r="D4" s="773">
        <v>2017</v>
      </c>
      <c r="E4" s="773"/>
      <c r="F4" s="773"/>
      <c r="G4" s="774">
        <v>2018</v>
      </c>
      <c r="H4" s="774"/>
      <c r="I4" s="774"/>
      <c r="J4" s="772" t="s">
        <v>690</v>
      </c>
      <c r="K4" s="786" t="s">
        <v>691</v>
      </c>
      <c r="L4" s="772" t="s">
        <v>692</v>
      </c>
    </row>
    <row r="5" spans="2:12" x14ac:dyDescent="0.2">
      <c r="B5" s="779"/>
      <c r="C5" s="779"/>
      <c r="D5" s="784" t="s">
        <v>693</v>
      </c>
      <c r="E5" s="784" t="s">
        <v>694</v>
      </c>
      <c r="F5" s="784" t="s">
        <v>695</v>
      </c>
      <c r="G5" s="785" t="s">
        <v>693</v>
      </c>
      <c r="H5" s="785" t="s">
        <v>694</v>
      </c>
      <c r="I5" s="785" t="s">
        <v>695</v>
      </c>
      <c r="J5" s="772"/>
      <c r="K5" s="787"/>
      <c r="L5" s="772"/>
    </row>
    <row r="6" spans="2:12" x14ac:dyDescent="0.2">
      <c r="B6" s="779"/>
      <c r="C6" s="779"/>
      <c r="D6" s="784"/>
      <c r="E6" s="784"/>
      <c r="F6" s="784"/>
      <c r="G6" s="785"/>
      <c r="H6" s="785"/>
      <c r="I6" s="785"/>
      <c r="J6" s="772"/>
      <c r="K6" s="788"/>
      <c r="L6" s="772"/>
    </row>
    <row r="7" spans="2:12" x14ac:dyDescent="0.2">
      <c r="B7" s="789" t="s">
        <v>253</v>
      </c>
      <c r="C7" s="571" t="s">
        <v>256</v>
      </c>
      <c r="D7" s="572">
        <v>1430</v>
      </c>
      <c r="E7" s="572">
        <v>1567</v>
      </c>
      <c r="F7" s="572">
        <v>2279.3609999999999</v>
      </c>
      <c r="G7" s="573">
        <v>187</v>
      </c>
      <c r="H7" s="573">
        <v>201</v>
      </c>
      <c r="I7" s="573">
        <v>72.739999999999995</v>
      </c>
      <c r="J7" s="574">
        <v>-0.86923076923076925</v>
      </c>
      <c r="K7" s="574">
        <v>4.1576713483083616E-4</v>
      </c>
      <c r="L7" s="574">
        <v>-0.96808754734331248</v>
      </c>
    </row>
    <row r="8" spans="2:12" x14ac:dyDescent="0.2">
      <c r="B8" s="789"/>
      <c r="C8" s="575" t="s">
        <v>254</v>
      </c>
      <c r="D8" s="572">
        <v>27980</v>
      </c>
      <c r="E8" s="572">
        <v>29154</v>
      </c>
      <c r="F8" s="572">
        <v>288774.22526000004</v>
      </c>
      <c r="G8" s="573">
        <v>29870</v>
      </c>
      <c r="H8" s="573">
        <v>30954</v>
      </c>
      <c r="I8" s="573">
        <v>297088.00813999999</v>
      </c>
      <c r="J8" s="574">
        <v>6.7548248749106587E-2</v>
      </c>
      <c r="K8" s="574">
        <v>6.6411573889823938E-2</v>
      </c>
      <c r="L8" s="574">
        <v>2.8789906275445976E-2</v>
      </c>
    </row>
    <row r="9" spans="2:12" ht="14.25" customHeight="1" x14ac:dyDescent="0.2">
      <c r="B9" s="789"/>
      <c r="C9" s="571" t="s">
        <v>255</v>
      </c>
      <c r="D9" s="572">
        <v>94655</v>
      </c>
      <c r="E9" s="572">
        <v>98337</v>
      </c>
      <c r="F9" s="572">
        <v>1057425.7630699996</v>
      </c>
      <c r="G9" s="573">
        <v>95018</v>
      </c>
      <c r="H9" s="573">
        <v>101330</v>
      </c>
      <c r="I9" s="573">
        <v>1118945.99355</v>
      </c>
      <c r="J9" s="574">
        <v>3.8349796629866262E-3</v>
      </c>
      <c r="K9" s="574">
        <v>0.2112586182746331</v>
      </c>
      <c r="L9" s="574">
        <v>5.8179243052855156E-2</v>
      </c>
    </row>
    <row r="10" spans="2:12" x14ac:dyDescent="0.2">
      <c r="B10" s="775" t="s">
        <v>635</v>
      </c>
      <c r="C10" s="775"/>
      <c r="D10" s="576">
        <v>124065</v>
      </c>
      <c r="E10" s="576">
        <v>129058</v>
      </c>
      <c r="F10" s="576">
        <v>1348479.3493299996</v>
      </c>
      <c r="G10" s="577">
        <v>125075</v>
      </c>
      <c r="H10" s="577">
        <v>132485</v>
      </c>
      <c r="I10" s="577">
        <v>1416106.7416900001</v>
      </c>
      <c r="J10" s="578">
        <v>8.1408938862692626E-3</v>
      </c>
      <c r="K10" s="578">
        <v>0.27808595929928787</v>
      </c>
      <c r="L10" s="578">
        <v>5.0150855030595354E-2</v>
      </c>
    </row>
    <row r="11" spans="2:12" x14ac:dyDescent="0.2">
      <c r="B11" s="579" t="s">
        <v>263</v>
      </c>
      <c r="C11" s="571" t="s">
        <v>264</v>
      </c>
      <c r="D11" s="572">
        <v>24423</v>
      </c>
      <c r="E11" s="572">
        <v>24784</v>
      </c>
      <c r="F11" s="572">
        <v>164416.88500000001</v>
      </c>
      <c r="G11" s="573">
        <v>23697</v>
      </c>
      <c r="H11" s="573">
        <v>23917</v>
      </c>
      <c r="I11" s="573">
        <v>211699.17197</v>
      </c>
      <c r="J11" s="580">
        <v>-2.9726077877410662E-2</v>
      </c>
      <c r="K11" s="580">
        <v>5.2686811733081949E-2</v>
      </c>
      <c r="L11" s="580">
        <v>0.2875756159107381</v>
      </c>
    </row>
    <row r="12" spans="2:12" x14ac:dyDescent="0.2">
      <c r="B12" s="775" t="s">
        <v>636</v>
      </c>
      <c r="C12" s="775"/>
      <c r="D12" s="576">
        <v>24423</v>
      </c>
      <c r="E12" s="576">
        <v>24784</v>
      </c>
      <c r="F12" s="576">
        <v>164416.88500000001</v>
      </c>
      <c r="G12" s="577">
        <v>23697</v>
      </c>
      <c r="H12" s="577">
        <v>23917</v>
      </c>
      <c r="I12" s="577">
        <v>211699.17197</v>
      </c>
      <c r="J12" s="578">
        <v>-2.9726077877410662E-2</v>
      </c>
      <c r="K12" s="578">
        <v>5.2686811733081949E-2</v>
      </c>
      <c r="L12" s="578">
        <v>0.2875756159107381</v>
      </c>
    </row>
    <row r="13" spans="2:12" x14ac:dyDescent="0.2">
      <c r="B13" s="790" t="s">
        <v>233</v>
      </c>
      <c r="C13" s="571" t="s">
        <v>688</v>
      </c>
      <c r="D13" s="572">
        <v>5297</v>
      </c>
      <c r="E13" s="572">
        <v>5382</v>
      </c>
      <c r="F13" s="572">
        <v>81194.709450000009</v>
      </c>
      <c r="G13" s="573">
        <v>8236</v>
      </c>
      <c r="H13" s="573">
        <v>8285</v>
      </c>
      <c r="I13" s="573">
        <v>151344.70587000001</v>
      </c>
      <c r="J13" s="574">
        <v>0.55484236360203898</v>
      </c>
      <c r="K13" s="574">
        <v>1.8311540761854365E-2</v>
      </c>
      <c r="L13" s="574">
        <v>0.86397250381440949</v>
      </c>
    </row>
    <row r="14" spans="2:12" ht="14.25" customHeight="1" x14ac:dyDescent="0.2">
      <c r="B14" s="791"/>
      <c r="C14" s="571" t="s">
        <v>274</v>
      </c>
      <c r="D14" s="572">
        <v>988</v>
      </c>
      <c r="E14" s="572">
        <v>996</v>
      </c>
      <c r="F14" s="572">
        <v>15229.647190000002</v>
      </c>
      <c r="G14" s="573">
        <v>1008</v>
      </c>
      <c r="H14" s="573">
        <v>1009</v>
      </c>
      <c r="I14" s="573">
        <v>15893.956900000001</v>
      </c>
      <c r="J14" s="574">
        <v>2.0242914979757165E-2</v>
      </c>
      <c r="K14" s="574">
        <v>2.2411404914945607E-3</v>
      </c>
      <c r="L14" s="574">
        <v>4.3619507511388322E-2</v>
      </c>
    </row>
    <row r="15" spans="2:12" x14ac:dyDescent="0.2">
      <c r="B15" s="791"/>
      <c r="C15" s="571" t="s">
        <v>649</v>
      </c>
      <c r="D15" s="572">
        <v>15768</v>
      </c>
      <c r="E15" s="572">
        <v>17214</v>
      </c>
      <c r="F15" s="572">
        <v>123192.75065000005</v>
      </c>
      <c r="G15" s="573">
        <v>16656</v>
      </c>
      <c r="H15" s="573">
        <v>17853</v>
      </c>
      <c r="I15" s="573">
        <v>126557.18949999999</v>
      </c>
      <c r="J15" s="574">
        <v>5.6316590563165958E-2</v>
      </c>
      <c r="K15" s="574">
        <v>3.7032178597552978E-2</v>
      </c>
      <c r="L15" s="574">
        <v>2.7310363899240908E-2</v>
      </c>
    </row>
    <row r="16" spans="2:12" x14ac:dyDescent="0.2">
      <c r="B16" s="792"/>
      <c r="C16" s="571" t="s">
        <v>650</v>
      </c>
      <c r="D16" s="572">
        <v>2</v>
      </c>
      <c r="E16" s="572">
        <v>2</v>
      </c>
      <c r="F16" s="581">
        <v>0</v>
      </c>
      <c r="G16" s="573">
        <v>179</v>
      </c>
      <c r="H16" s="573">
        <v>179</v>
      </c>
      <c r="I16" s="573">
        <v>4465.7197999999999</v>
      </c>
      <c r="J16" s="574">
        <v>88.5</v>
      </c>
      <c r="K16" s="574">
        <v>3.9798030553326024E-4</v>
      </c>
      <c r="L16" s="574">
        <v>0</v>
      </c>
    </row>
    <row r="17" spans="2:17" x14ac:dyDescent="0.2">
      <c r="B17" s="775" t="s">
        <v>280</v>
      </c>
      <c r="C17" s="775"/>
      <c r="D17" s="576">
        <v>22055</v>
      </c>
      <c r="E17" s="576">
        <v>23594</v>
      </c>
      <c r="F17" s="576">
        <v>219617.10729000004</v>
      </c>
      <c r="G17" s="577">
        <v>26079</v>
      </c>
      <c r="H17" s="577">
        <v>27326</v>
      </c>
      <c r="I17" s="577">
        <v>298261.57206999999</v>
      </c>
      <c r="J17" s="578">
        <v>0.18245295851280896</v>
      </c>
      <c r="K17" s="578">
        <v>5.7982840156435164E-2</v>
      </c>
      <c r="L17" s="578">
        <v>0.35809808147664701</v>
      </c>
    </row>
    <row r="18" spans="2:17" ht="14.25" customHeight="1" x14ac:dyDescent="0.2">
      <c r="B18" s="579" t="s">
        <v>655</v>
      </c>
      <c r="C18" s="571" t="s">
        <v>296</v>
      </c>
      <c r="D18" s="572">
        <v>149430</v>
      </c>
      <c r="E18" s="572">
        <v>152853</v>
      </c>
      <c r="F18" s="572">
        <v>3212060.0305500012</v>
      </c>
      <c r="G18" s="582">
        <v>157193</v>
      </c>
      <c r="H18" s="582">
        <v>161950</v>
      </c>
      <c r="I18" s="582">
        <v>3390846.7949800002</v>
      </c>
      <c r="J18" s="580">
        <v>5.1950746168774709E-2</v>
      </c>
      <c r="K18" s="580">
        <v>0.34949563222173063</v>
      </c>
      <c r="L18" s="580">
        <v>5.5661090617719733E-2</v>
      </c>
    </row>
    <row r="19" spans="2:17" x14ac:dyDescent="0.2">
      <c r="B19" s="775" t="s">
        <v>656</v>
      </c>
      <c r="C19" s="775"/>
      <c r="D19" s="576">
        <v>149430</v>
      </c>
      <c r="E19" s="576">
        <v>152853</v>
      </c>
      <c r="F19" s="576">
        <v>3212060.0305500012</v>
      </c>
      <c r="G19" s="583">
        <v>157193</v>
      </c>
      <c r="H19" s="583">
        <v>161950</v>
      </c>
      <c r="I19" s="583">
        <v>3390846.7949800002</v>
      </c>
      <c r="J19" s="578">
        <v>5.1950746168774709E-2</v>
      </c>
      <c r="K19" s="578">
        <v>0.34949563222173063</v>
      </c>
      <c r="L19" s="578">
        <v>5.5661090617719733E-2</v>
      </c>
    </row>
    <row r="20" spans="2:17" ht="14.25" customHeight="1" x14ac:dyDescent="0.2">
      <c r="B20" s="579" t="s">
        <v>306</v>
      </c>
      <c r="C20" s="571" t="s">
        <v>310</v>
      </c>
      <c r="D20" s="572">
        <v>16876</v>
      </c>
      <c r="E20" s="572">
        <v>16943</v>
      </c>
      <c r="F20" s="572">
        <v>402653.95237999997</v>
      </c>
      <c r="G20" s="573">
        <v>17271</v>
      </c>
      <c r="H20" s="573">
        <v>17352</v>
      </c>
      <c r="I20" s="573">
        <v>411381.49561000004</v>
      </c>
      <c r="J20" s="574">
        <v>2.3406020383977211E-2</v>
      </c>
      <c r="K20" s="574">
        <v>3.8399541099804126E-2</v>
      </c>
      <c r="L20" s="574">
        <v>2.1675046720424529E-2</v>
      </c>
    </row>
    <row r="21" spans="2:17" x14ac:dyDescent="0.2">
      <c r="B21" s="775" t="s">
        <v>661</v>
      </c>
      <c r="C21" s="775"/>
      <c r="D21" s="576">
        <v>16876</v>
      </c>
      <c r="E21" s="576">
        <v>16943</v>
      </c>
      <c r="F21" s="576">
        <v>402653.95237999997</v>
      </c>
      <c r="G21" s="584">
        <v>17271</v>
      </c>
      <c r="H21" s="584">
        <v>17352</v>
      </c>
      <c r="I21" s="584">
        <v>411381.49561000004</v>
      </c>
      <c r="J21" s="578">
        <v>2.3406020383977211E-2</v>
      </c>
      <c r="K21" s="578">
        <v>3.8399541099804126E-2</v>
      </c>
      <c r="L21" s="578">
        <v>2.1675046720424529E-2</v>
      </c>
    </row>
    <row r="22" spans="2:17" ht="14.25" customHeight="1" x14ac:dyDescent="0.2">
      <c r="B22" s="789" t="s">
        <v>662</v>
      </c>
      <c r="C22" s="571" t="s">
        <v>317</v>
      </c>
      <c r="D22" s="572">
        <v>12661</v>
      </c>
      <c r="E22" s="572">
        <v>13264</v>
      </c>
      <c r="F22" s="572">
        <v>77627.6443</v>
      </c>
      <c r="G22" s="573">
        <v>13932</v>
      </c>
      <c r="H22" s="573">
        <v>14491</v>
      </c>
      <c r="I22" s="573">
        <v>93404.88063</v>
      </c>
      <c r="J22" s="574">
        <v>0.10038701524366167</v>
      </c>
      <c r="K22" s="574">
        <v>3.0975763221728389E-2</v>
      </c>
      <c r="L22" s="574">
        <v>0.20324249785330673</v>
      </c>
    </row>
    <row r="23" spans="2:17" ht="14.25" customHeight="1" x14ac:dyDescent="0.2">
      <c r="B23" s="789"/>
      <c r="C23" s="571" t="s">
        <v>664</v>
      </c>
      <c r="D23" s="572">
        <v>1</v>
      </c>
      <c r="E23" s="572">
        <v>1</v>
      </c>
      <c r="F23" s="572">
        <v>13.222</v>
      </c>
      <c r="G23" s="585">
        <v>0</v>
      </c>
      <c r="H23" s="585">
        <v>0</v>
      </c>
      <c r="I23" s="585">
        <v>0</v>
      </c>
      <c r="J23" s="574">
        <f>(G23-D23)/D23</f>
        <v>-1</v>
      </c>
      <c r="K23" s="574">
        <v>0</v>
      </c>
      <c r="L23" s="574">
        <v>-1</v>
      </c>
    </row>
    <row r="24" spans="2:17" x14ac:dyDescent="0.2">
      <c r="B24" s="775" t="s">
        <v>665</v>
      </c>
      <c r="C24" s="775"/>
      <c r="D24" s="576">
        <v>12662</v>
      </c>
      <c r="E24" s="576">
        <v>13265</v>
      </c>
      <c r="F24" s="576">
        <v>77640.866299999994</v>
      </c>
      <c r="G24" s="584">
        <v>13932</v>
      </c>
      <c r="H24" s="584">
        <v>14491</v>
      </c>
      <c r="I24" s="584">
        <v>93404.88063</v>
      </c>
      <c r="J24" s="578">
        <v>0.10030011056705113</v>
      </c>
      <c r="K24" s="578">
        <v>3.0975763221728389E-2</v>
      </c>
      <c r="L24" s="578">
        <v>0.20303758936806204</v>
      </c>
    </row>
    <row r="25" spans="2:17" x14ac:dyDescent="0.2">
      <c r="B25" s="789" t="s">
        <v>318</v>
      </c>
      <c r="C25" s="571" t="s">
        <v>542</v>
      </c>
      <c r="D25" s="572">
        <v>142</v>
      </c>
      <c r="E25" s="572">
        <v>169</v>
      </c>
      <c r="F25" s="572">
        <v>2529.3719999999998</v>
      </c>
      <c r="G25" s="573">
        <v>205</v>
      </c>
      <c r="H25" s="573">
        <v>261</v>
      </c>
      <c r="I25" s="573">
        <v>3469.3475899999999</v>
      </c>
      <c r="J25" s="574">
        <v>0.44366197183098599</v>
      </c>
      <c r="K25" s="574">
        <v>4.5578750075038184E-4</v>
      </c>
      <c r="L25" s="574">
        <v>0.37162409878815783</v>
      </c>
    </row>
    <row r="26" spans="2:17" x14ac:dyDescent="0.2">
      <c r="B26" s="789"/>
      <c r="C26" s="571" t="s">
        <v>667</v>
      </c>
      <c r="D26" s="572">
        <v>2</v>
      </c>
      <c r="E26" s="572">
        <v>3</v>
      </c>
      <c r="F26" s="572">
        <v>47.1</v>
      </c>
      <c r="G26" s="573">
        <v>17</v>
      </c>
      <c r="H26" s="573">
        <v>27</v>
      </c>
      <c r="I26" s="573">
        <v>133.55000000000001</v>
      </c>
      <c r="J26" s="574">
        <v>7.5</v>
      </c>
      <c r="K26" s="574">
        <v>3.7797012257348739E-5</v>
      </c>
      <c r="L26" s="574">
        <v>1.8354564755838645</v>
      </c>
    </row>
    <row r="27" spans="2:17" x14ac:dyDescent="0.2">
      <c r="B27" s="789"/>
      <c r="C27" s="571" t="s">
        <v>668</v>
      </c>
      <c r="D27" s="572">
        <v>8</v>
      </c>
      <c r="E27" s="572">
        <v>14</v>
      </c>
      <c r="F27" s="572">
        <v>23.07</v>
      </c>
      <c r="G27" s="573">
        <v>6</v>
      </c>
      <c r="H27" s="573">
        <v>10</v>
      </c>
      <c r="I27" s="573">
        <v>10.16</v>
      </c>
      <c r="J27" s="574">
        <v>-0.25</v>
      </c>
      <c r="K27" s="574">
        <v>1.3340121973181908E-5</v>
      </c>
      <c r="L27" s="574">
        <v>-0.55960121369744265</v>
      </c>
    </row>
    <row r="28" spans="2:17" x14ac:dyDescent="0.2">
      <c r="B28" s="775" t="s">
        <v>669</v>
      </c>
      <c r="C28" s="775"/>
      <c r="D28" s="576">
        <v>152</v>
      </c>
      <c r="E28" s="576">
        <v>186</v>
      </c>
      <c r="F28" s="576">
        <v>2599.5419999999999</v>
      </c>
      <c r="G28" s="577">
        <v>228</v>
      </c>
      <c r="H28" s="577">
        <v>298</v>
      </c>
      <c r="I28" s="577">
        <v>3613.0575899999999</v>
      </c>
      <c r="J28" s="578">
        <v>0.5</v>
      </c>
      <c r="K28" s="578">
        <v>5.0692463498091254E-4</v>
      </c>
      <c r="L28" s="578">
        <v>0.38988236774016349</v>
      </c>
    </row>
    <row r="29" spans="2:17" ht="15" customHeight="1" x14ac:dyDescent="0.2">
      <c r="B29" s="789" t="s">
        <v>670</v>
      </c>
      <c r="C29" s="571" t="s">
        <v>327</v>
      </c>
      <c r="D29" s="572">
        <v>345</v>
      </c>
      <c r="E29" s="572">
        <v>389</v>
      </c>
      <c r="F29" s="572">
        <v>3511.9698199999998</v>
      </c>
      <c r="G29" s="573">
        <v>234</v>
      </c>
      <c r="H29" s="573">
        <v>265</v>
      </c>
      <c r="I29" s="573">
        <v>2741.5050000000001</v>
      </c>
      <c r="J29" s="574">
        <v>-0.32173913043478264</v>
      </c>
      <c r="K29" s="574">
        <v>5.2026475695409445E-4</v>
      </c>
      <c r="L29" s="574">
        <v>-0.21938252874849584</v>
      </c>
    </row>
    <row r="30" spans="2:17" ht="15" customHeight="1" x14ac:dyDescent="0.2">
      <c r="B30" s="789"/>
      <c r="C30" s="540" t="s">
        <v>671</v>
      </c>
      <c r="D30" s="586">
        <v>285</v>
      </c>
      <c r="E30" s="586">
        <v>299</v>
      </c>
      <c r="F30" s="586">
        <v>4199.6980000000003</v>
      </c>
      <c r="G30" s="573">
        <v>273</v>
      </c>
      <c r="H30" s="573">
        <v>285</v>
      </c>
      <c r="I30" s="573">
        <v>3744.3343199999999</v>
      </c>
      <c r="J30" s="574">
        <v>-4.2105263157894757E-2</v>
      </c>
      <c r="K30" s="574">
        <v>6.0697554977977677E-4</v>
      </c>
      <c r="L30" s="574">
        <v>-0.10842772027893444</v>
      </c>
      <c r="M30" s="587"/>
      <c r="N30" s="587"/>
      <c r="O30" s="587"/>
      <c r="P30" s="587"/>
      <c r="Q30" s="587"/>
    </row>
    <row r="31" spans="2:17" x14ac:dyDescent="0.2">
      <c r="B31" s="789"/>
      <c r="C31" s="540" t="s">
        <v>323</v>
      </c>
      <c r="D31" s="586">
        <v>6022</v>
      </c>
      <c r="E31" s="586">
        <v>6286</v>
      </c>
      <c r="F31" s="586">
        <v>94793.078139999998</v>
      </c>
      <c r="G31" s="573">
        <v>5521</v>
      </c>
      <c r="H31" s="573">
        <v>5717</v>
      </c>
      <c r="I31" s="573">
        <v>85552.856620000006</v>
      </c>
      <c r="J31" s="574">
        <v>-8.3194951843241438E-2</v>
      </c>
      <c r="K31" s="574">
        <v>1.2275135568989553E-2</v>
      </c>
      <c r="L31" s="574">
        <v>-9.7477808520502918E-2</v>
      </c>
    </row>
    <row r="32" spans="2:17" x14ac:dyDescent="0.2">
      <c r="B32" s="789"/>
      <c r="C32" s="540" t="s">
        <v>696</v>
      </c>
      <c r="D32" s="588">
        <v>0</v>
      </c>
      <c r="E32" s="588">
        <v>0</v>
      </c>
      <c r="F32" s="588">
        <v>0</v>
      </c>
      <c r="G32" s="573">
        <v>1</v>
      </c>
      <c r="H32" s="573">
        <v>1</v>
      </c>
      <c r="I32" s="573">
        <v>15</v>
      </c>
      <c r="J32" s="534" t="s">
        <v>284</v>
      </c>
      <c r="K32" s="534">
        <v>2.2233536621969847E-6</v>
      </c>
      <c r="L32" s="534" t="s">
        <v>284</v>
      </c>
    </row>
    <row r="33" spans="2:12" x14ac:dyDescent="0.2">
      <c r="B33" s="775" t="s">
        <v>678</v>
      </c>
      <c r="C33" s="775"/>
      <c r="D33" s="576">
        <v>6652</v>
      </c>
      <c r="E33" s="576">
        <v>6974</v>
      </c>
      <c r="F33" s="576">
        <v>102504.74596000001</v>
      </c>
      <c r="G33" s="584">
        <v>6029</v>
      </c>
      <c r="H33" s="584">
        <v>6268</v>
      </c>
      <c r="I33" s="584">
        <v>92053.695940000005</v>
      </c>
      <c r="J33" s="578">
        <v>-9.3656043295249569E-2</v>
      </c>
      <c r="K33" s="578">
        <v>1.3404599229385621E-2</v>
      </c>
      <c r="L33" s="578">
        <v>-0.10195674280367739</v>
      </c>
    </row>
    <row r="34" spans="2:12" x14ac:dyDescent="0.2">
      <c r="B34" s="789" t="s">
        <v>331</v>
      </c>
      <c r="C34" s="571" t="s">
        <v>679</v>
      </c>
      <c r="D34" s="572">
        <v>290</v>
      </c>
      <c r="E34" s="572">
        <v>333</v>
      </c>
      <c r="F34" s="572">
        <v>4869.9340000000002</v>
      </c>
      <c r="G34" s="573">
        <v>194</v>
      </c>
      <c r="H34" s="573">
        <v>208</v>
      </c>
      <c r="I34" s="573">
        <v>3563.2269999999999</v>
      </c>
      <c r="J34" s="574">
        <v>-0.33103448275862069</v>
      </c>
      <c r="K34" s="574">
        <v>4.3133061046621502E-4</v>
      </c>
      <c r="L34" s="574">
        <v>-0.26832129552474437</v>
      </c>
    </row>
    <row r="35" spans="2:12" ht="15" customHeight="1" x14ac:dyDescent="0.2">
      <c r="B35" s="789"/>
      <c r="C35" s="571" t="s">
        <v>332</v>
      </c>
      <c r="D35" s="572">
        <v>45326</v>
      </c>
      <c r="E35" s="572">
        <v>51810</v>
      </c>
      <c r="F35" s="572">
        <v>666173.77899999998</v>
      </c>
      <c r="G35" s="573">
        <v>47586</v>
      </c>
      <c r="H35" s="573">
        <v>51531</v>
      </c>
      <c r="I35" s="573">
        <v>754728.04700000002</v>
      </c>
      <c r="J35" s="574">
        <v>4.9861006927591323E-2</v>
      </c>
      <c r="K35" s="574">
        <v>0.10580050736930571</v>
      </c>
      <c r="L35" s="574">
        <v>0.13292968110052272</v>
      </c>
    </row>
    <row r="36" spans="2:12" ht="14.25" customHeight="1" x14ac:dyDescent="0.2">
      <c r="B36" s="789"/>
      <c r="C36" s="571" t="s">
        <v>334</v>
      </c>
      <c r="D36" s="572">
        <v>30502</v>
      </c>
      <c r="E36" s="572">
        <v>33428</v>
      </c>
      <c r="F36" s="572">
        <v>407887.712</v>
      </c>
      <c r="G36" s="573">
        <v>32479</v>
      </c>
      <c r="H36" s="573">
        <v>35505</v>
      </c>
      <c r="I36" s="573">
        <v>395952.72600000002</v>
      </c>
      <c r="J36" s="574">
        <v>6.4815421939544926E-2</v>
      </c>
      <c r="K36" s="574">
        <v>7.2212303594495861E-2</v>
      </c>
      <c r="L36" s="574">
        <v>-2.9260469606890216E-2</v>
      </c>
    </row>
    <row r="37" spans="2:12" ht="14.25" customHeight="1" x14ac:dyDescent="0.2">
      <c r="B37" s="789"/>
      <c r="C37" s="571" t="s">
        <v>680</v>
      </c>
      <c r="D37" s="572">
        <v>16</v>
      </c>
      <c r="E37" s="572">
        <v>17</v>
      </c>
      <c r="F37" s="572">
        <v>30402.940999999999</v>
      </c>
      <c r="G37" s="573">
        <v>8</v>
      </c>
      <c r="H37" s="573">
        <v>9</v>
      </c>
      <c r="I37" s="573">
        <v>76.125</v>
      </c>
      <c r="J37" s="574">
        <v>-0.5</v>
      </c>
      <c r="K37" s="574">
        <v>1.7786829297575878E-5</v>
      </c>
      <c r="L37" s="574">
        <v>-0.99749613039080665</v>
      </c>
    </row>
    <row r="38" spans="2:12" x14ac:dyDescent="0.2">
      <c r="B38" s="775" t="s">
        <v>637</v>
      </c>
      <c r="C38" s="775"/>
      <c r="D38" s="576">
        <v>76134</v>
      </c>
      <c r="E38" s="576">
        <v>85588</v>
      </c>
      <c r="F38" s="576">
        <v>1109334.3659999999</v>
      </c>
      <c r="G38" s="577">
        <v>80267</v>
      </c>
      <c r="H38" s="577">
        <v>87253</v>
      </c>
      <c r="I38" s="577">
        <v>1154320.125</v>
      </c>
      <c r="J38" s="578">
        <v>5.4285864396984351E-2</v>
      </c>
      <c r="K38" s="578">
        <v>0.17846192840356537</v>
      </c>
      <c r="L38" s="578">
        <v>4.0552028656795525E-2</v>
      </c>
    </row>
    <row r="39" spans="2:12" x14ac:dyDescent="0.2">
      <c r="B39" s="780" t="s">
        <v>10</v>
      </c>
      <c r="C39" s="780"/>
      <c r="D39" s="589">
        <v>432449</v>
      </c>
      <c r="E39" s="589">
        <v>453245</v>
      </c>
      <c r="F39" s="589">
        <v>6639306.8448100016</v>
      </c>
      <c r="G39" s="577">
        <v>449771</v>
      </c>
      <c r="H39" s="577">
        <v>471340</v>
      </c>
      <c r="I39" s="577">
        <v>7071687.5354800001</v>
      </c>
      <c r="J39" s="590">
        <v>4.0055590370194016E-2</v>
      </c>
      <c r="K39" s="590">
        <v>1</v>
      </c>
      <c r="L39" s="590">
        <v>6.5124372284133036E-2</v>
      </c>
    </row>
    <row r="40" spans="2:12" s="570" customFormat="1" x14ac:dyDescent="0.2">
      <c r="B40" s="781" t="s">
        <v>683</v>
      </c>
      <c r="C40" s="781"/>
      <c r="D40" s="781"/>
      <c r="E40" s="781"/>
      <c r="F40" s="781"/>
      <c r="G40" s="781"/>
      <c r="H40" s="781"/>
      <c r="I40" s="781"/>
      <c r="J40" s="781"/>
      <c r="K40" s="781"/>
      <c r="L40" s="781"/>
    </row>
    <row r="41" spans="2:12" s="570" customFormat="1" x14ac:dyDescent="0.2">
      <c r="B41" s="782" t="s">
        <v>684</v>
      </c>
      <c r="C41" s="782"/>
      <c r="D41" s="782"/>
      <c r="E41" s="782"/>
      <c r="F41" s="782"/>
      <c r="G41" s="782"/>
      <c r="H41" s="782"/>
      <c r="I41" s="782"/>
      <c r="J41" s="782"/>
      <c r="K41" s="782"/>
      <c r="L41" s="782"/>
    </row>
    <row r="42" spans="2:12" s="570" customFormat="1" x14ac:dyDescent="0.2">
      <c r="B42" s="783" t="s">
        <v>687</v>
      </c>
      <c r="C42" s="783"/>
      <c r="D42" s="783"/>
      <c r="E42" s="783"/>
      <c r="F42" s="783"/>
      <c r="G42" s="783"/>
      <c r="H42" s="783"/>
      <c r="I42" s="783"/>
      <c r="J42" s="783"/>
      <c r="K42" s="783"/>
      <c r="L42" s="783"/>
    </row>
    <row r="43" spans="2:12" s="570" customFormat="1" x14ac:dyDescent="0.2">
      <c r="D43" s="591"/>
      <c r="E43" s="591"/>
      <c r="F43" s="591"/>
      <c r="G43" s="591"/>
      <c r="H43" s="591"/>
      <c r="I43" s="591"/>
      <c r="J43" s="591"/>
      <c r="K43" s="591"/>
    </row>
    <row r="44" spans="2:12" s="570" customFormat="1" x14ac:dyDescent="0.2"/>
    <row r="45" spans="2:12" s="570" customFormat="1" x14ac:dyDescent="0.2"/>
    <row r="46" spans="2:12" s="570" customFormat="1" x14ac:dyDescent="0.2"/>
    <row r="47" spans="2:12" s="570" customFormat="1" x14ac:dyDescent="0.2"/>
    <row r="48" spans="2:12" s="570" customFormat="1" x14ac:dyDescent="0.2"/>
    <row r="49" s="570" customFormat="1" x14ac:dyDescent="0.2"/>
    <row r="50" s="570" customFormat="1" x14ac:dyDescent="0.2"/>
    <row r="51" s="570" customFormat="1" x14ac:dyDescent="0.2"/>
    <row r="52" s="570" customFormat="1" x14ac:dyDescent="0.2"/>
    <row r="53" s="570" customFormat="1" x14ac:dyDescent="0.2"/>
    <row r="54" s="570" customFormat="1" x14ac:dyDescent="0.2"/>
    <row r="55" s="570" customFormat="1" x14ac:dyDescent="0.2"/>
    <row r="56" s="570" customFormat="1" x14ac:dyDescent="0.2"/>
    <row r="57" s="570" customFormat="1" x14ac:dyDescent="0.2"/>
    <row r="58" s="570" customFormat="1" x14ac:dyDescent="0.2"/>
    <row r="59" s="570" customFormat="1" x14ac:dyDescent="0.2"/>
    <row r="60" s="570" customFormat="1" x14ac:dyDescent="0.2"/>
    <row r="61" s="570" customFormat="1" x14ac:dyDescent="0.2"/>
    <row r="62" s="570" customFormat="1" x14ac:dyDescent="0.2"/>
    <row r="63" s="570" customFormat="1" x14ac:dyDescent="0.2"/>
    <row r="64" s="570" customFormat="1" x14ac:dyDescent="0.2"/>
    <row r="65" s="570" customFormat="1" x14ac:dyDescent="0.2"/>
    <row r="66" s="570" customFormat="1" x14ac:dyDescent="0.2"/>
    <row r="67" s="570" customFormat="1" x14ac:dyDescent="0.2"/>
    <row r="68" s="570" customFormat="1" x14ac:dyDescent="0.2"/>
    <row r="69" s="570" customFormat="1" x14ac:dyDescent="0.2"/>
    <row r="70" s="570" customFormat="1" x14ac:dyDescent="0.2"/>
    <row r="71" s="570" customFormat="1" x14ac:dyDescent="0.2"/>
    <row r="72" s="570" customFormat="1" x14ac:dyDescent="0.2"/>
    <row r="73" s="570" customFormat="1" x14ac:dyDescent="0.2"/>
    <row r="74" s="570" customFormat="1" x14ac:dyDescent="0.2"/>
    <row r="75" s="570" customFormat="1" x14ac:dyDescent="0.2"/>
    <row r="76" s="570" customFormat="1" x14ac:dyDescent="0.2"/>
    <row r="77" s="570" customFormat="1" x14ac:dyDescent="0.2"/>
    <row r="78" s="570" customFormat="1" x14ac:dyDescent="0.2"/>
    <row r="79" s="570" customFormat="1" x14ac:dyDescent="0.2"/>
    <row r="80" s="570" customFormat="1" x14ac:dyDescent="0.2"/>
    <row r="81" s="570" customFormat="1" x14ac:dyDescent="0.2"/>
    <row r="82" s="570" customFormat="1" x14ac:dyDescent="0.2"/>
    <row r="83" s="570" customFormat="1" x14ac:dyDescent="0.2"/>
    <row r="84" s="570" customFormat="1" x14ac:dyDescent="0.2"/>
    <row r="85" s="570" customFormat="1" x14ac:dyDescent="0.2"/>
    <row r="86" s="570" customFormat="1" x14ac:dyDescent="0.2"/>
    <row r="87" s="570" customFormat="1" x14ac:dyDescent="0.2"/>
    <row r="88" s="570" customFormat="1" x14ac:dyDescent="0.2"/>
    <row r="89" s="570" customFormat="1" x14ac:dyDescent="0.2"/>
    <row r="90" s="570" customFormat="1" x14ac:dyDescent="0.2"/>
    <row r="91" s="570" customFormat="1" x14ac:dyDescent="0.2"/>
    <row r="92" s="570" customFormat="1" x14ac:dyDescent="0.2"/>
    <row r="93" s="570" customFormat="1" x14ac:dyDescent="0.2"/>
    <row r="94" s="570" customFormat="1" x14ac:dyDescent="0.2"/>
    <row r="95" s="570" customFormat="1" x14ac:dyDescent="0.2"/>
    <row r="96" s="570" customFormat="1" x14ac:dyDescent="0.2"/>
    <row r="97" s="570" customFormat="1" x14ac:dyDescent="0.2"/>
    <row r="98" s="570" customFormat="1" x14ac:dyDescent="0.2"/>
    <row r="99" s="570" customFormat="1" x14ac:dyDescent="0.2"/>
    <row r="100" s="570" customFormat="1" x14ac:dyDescent="0.2"/>
    <row r="101" s="570" customFormat="1" x14ac:dyDescent="0.2"/>
    <row r="102" s="570" customFormat="1" x14ac:dyDescent="0.2"/>
    <row r="103" s="570" customFormat="1" x14ac:dyDescent="0.2"/>
    <row r="104" s="570" customFormat="1" x14ac:dyDescent="0.2"/>
    <row r="105" s="570" customFormat="1" x14ac:dyDescent="0.2"/>
    <row r="106" s="570" customFormat="1" x14ac:dyDescent="0.2"/>
    <row r="107" s="570" customFormat="1" x14ac:dyDescent="0.2"/>
    <row r="108" s="570" customFormat="1" x14ac:dyDescent="0.2"/>
    <row r="109" s="570" customFormat="1" x14ac:dyDescent="0.2"/>
    <row r="110" s="570" customFormat="1" x14ac:dyDescent="0.2"/>
    <row r="111" s="570" customFormat="1" x14ac:dyDescent="0.2"/>
    <row r="112" s="570" customFormat="1" x14ac:dyDescent="0.2"/>
    <row r="113" s="570" customFormat="1" x14ac:dyDescent="0.2"/>
    <row r="114" s="570" customFormat="1" x14ac:dyDescent="0.2"/>
    <row r="115" s="570" customFormat="1" x14ac:dyDescent="0.2"/>
    <row r="116" s="570" customFormat="1" x14ac:dyDescent="0.2"/>
    <row r="117" s="570" customFormat="1" x14ac:dyDescent="0.2"/>
    <row r="118" s="570" customFormat="1" x14ac:dyDescent="0.2"/>
    <row r="119" s="570" customFormat="1" x14ac:dyDescent="0.2"/>
    <row r="120" s="570" customFormat="1" x14ac:dyDescent="0.2"/>
    <row r="121" s="570" customFormat="1" x14ac:dyDescent="0.2"/>
    <row r="122" s="570" customFormat="1" x14ac:dyDescent="0.2"/>
    <row r="123" s="570" customFormat="1" x14ac:dyDescent="0.2"/>
    <row r="124" s="570" customFormat="1" x14ac:dyDescent="0.2"/>
    <row r="125" s="570" customFormat="1" x14ac:dyDescent="0.2"/>
    <row r="126" s="570" customFormat="1" x14ac:dyDescent="0.2"/>
    <row r="127" s="570" customFormat="1" x14ac:dyDescent="0.2"/>
    <row r="128" s="570" customFormat="1" x14ac:dyDescent="0.2"/>
    <row r="129" s="570" customFormat="1" x14ac:dyDescent="0.2"/>
    <row r="130" s="570" customFormat="1" x14ac:dyDescent="0.2"/>
    <row r="131" s="570" customFormat="1" x14ac:dyDescent="0.2"/>
    <row r="132" s="570" customFormat="1" x14ac:dyDescent="0.2"/>
    <row r="133" s="570" customFormat="1" x14ac:dyDescent="0.2"/>
    <row r="134" s="570" customFormat="1" x14ac:dyDescent="0.2"/>
    <row r="135" s="570" customFormat="1" x14ac:dyDescent="0.2"/>
    <row r="136" s="570" customFormat="1" x14ac:dyDescent="0.2"/>
    <row r="137" s="570" customFormat="1" x14ac:dyDescent="0.2"/>
    <row r="138" s="570" customFormat="1" x14ac:dyDescent="0.2"/>
    <row r="139" s="570" customFormat="1" x14ac:dyDescent="0.2"/>
    <row r="140" s="570" customFormat="1" x14ac:dyDescent="0.2"/>
    <row r="141" s="570" customFormat="1" x14ac:dyDescent="0.2"/>
    <row r="142" s="570" customFormat="1" x14ac:dyDescent="0.2"/>
    <row r="143" s="570" customFormat="1" x14ac:dyDescent="0.2"/>
    <row r="144" s="570" customFormat="1" x14ac:dyDescent="0.2"/>
    <row r="145" s="570" customFormat="1" x14ac:dyDescent="0.2"/>
    <row r="146" s="570" customFormat="1" x14ac:dyDescent="0.2"/>
    <row r="147" s="570" customFormat="1" x14ac:dyDescent="0.2"/>
    <row r="148" s="570" customFormat="1" x14ac:dyDescent="0.2"/>
    <row r="149" s="570" customFormat="1" x14ac:dyDescent="0.2"/>
    <row r="150" s="570" customFormat="1" x14ac:dyDescent="0.2"/>
    <row r="151" s="570" customFormat="1" x14ac:dyDescent="0.2"/>
    <row r="152" s="570" customFormat="1" x14ac:dyDescent="0.2"/>
    <row r="153" s="570" customFormat="1" x14ac:dyDescent="0.2"/>
    <row r="154" s="570" customFormat="1" x14ac:dyDescent="0.2"/>
    <row r="155" s="570" customFormat="1" x14ac:dyDescent="0.2"/>
    <row r="156" s="570" customFormat="1" x14ac:dyDescent="0.2"/>
    <row r="157" s="570" customFormat="1" x14ac:dyDescent="0.2"/>
    <row r="158" s="570" customFormat="1" x14ac:dyDescent="0.2"/>
    <row r="159" s="570" customFormat="1" x14ac:dyDescent="0.2"/>
    <row r="160" s="570" customFormat="1" x14ac:dyDescent="0.2"/>
    <row r="161" s="570" customFormat="1" x14ac:dyDescent="0.2"/>
    <row r="162" s="570" customFormat="1" x14ac:dyDescent="0.2"/>
    <row r="163" s="570" customFormat="1" x14ac:dyDescent="0.2"/>
    <row r="164" s="570" customFormat="1" x14ac:dyDescent="0.2"/>
    <row r="165" s="570" customFormat="1" x14ac:dyDescent="0.2"/>
    <row r="166" s="570" customFormat="1" x14ac:dyDescent="0.2"/>
    <row r="167" s="570" customFormat="1" x14ac:dyDescent="0.2"/>
    <row r="168" s="570" customFormat="1" x14ac:dyDescent="0.2"/>
    <row r="169" s="570" customFormat="1" x14ac:dyDescent="0.2"/>
    <row r="170" s="570" customFormat="1" x14ac:dyDescent="0.2"/>
    <row r="171" s="570" customFormat="1" x14ac:dyDescent="0.2"/>
    <row r="172" s="570" customFormat="1" x14ac:dyDescent="0.2"/>
    <row r="173" s="570" customFormat="1" x14ac:dyDescent="0.2"/>
    <row r="174" s="570" customFormat="1" x14ac:dyDescent="0.2"/>
    <row r="175" s="570" customFormat="1" x14ac:dyDescent="0.2"/>
    <row r="176" s="570" customFormat="1" x14ac:dyDescent="0.2"/>
    <row r="177" s="570" customFormat="1" x14ac:dyDescent="0.2"/>
    <row r="178" s="570" customFormat="1" x14ac:dyDescent="0.2"/>
    <row r="179" s="570" customFormat="1" x14ac:dyDescent="0.2"/>
    <row r="180" s="570" customFormat="1" x14ac:dyDescent="0.2"/>
    <row r="181" s="570" customFormat="1" x14ac:dyDescent="0.2"/>
    <row r="182" s="570" customFormat="1" x14ac:dyDescent="0.2"/>
    <row r="183" s="570" customFormat="1" x14ac:dyDescent="0.2"/>
    <row r="184" s="570" customFormat="1" x14ac:dyDescent="0.2"/>
    <row r="185" s="570" customFormat="1" x14ac:dyDescent="0.2"/>
    <row r="186" s="570" customFormat="1" x14ac:dyDescent="0.2"/>
    <row r="187" s="570" customFormat="1" x14ac:dyDescent="0.2"/>
    <row r="188" s="570" customFormat="1" x14ac:dyDescent="0.2"/>
    <row r="189" s="570" customFormat="1" x14ac:dyDescent="0.2"/>
    <row r="190" s="570" customFormat="1" x14ac:dyDescent="0.2"/>
    <row r="191" s="570" customFormat="1" x14ac:dyDescent="0.2"/>
    <row r="192" s="570" customFormat="1" x14ac:dyDescent="0.2"/>
    <row r="193" s="570" customFormat="1" x14ac:dyDescent="0.2"/>
    <row r="194" s="570" customFormat="1" x14ac:dyDescent="0.2"/>
    <row r="195" s="570" customFormat="1" x14ac:dyDescent="0.2"/>
    <row r="196" s="570" customFormat="1" x14ac:dyDescent="0.2"/>
    <row r="197" s="570" customFormat="1" x14ac:dyDescent="0.2"/>
    <row r="198" s="570" customFormat="1" x14ac:dyDescent="0.2"/>
    <row r="199" s="570" customFormat="1" x14ac:dyDescent="0.2"/>
    <row r="200" s="570" customFormat="1" x14ac:dyDescent="0.2"/>
    <row r="201" s="570" customFormat="1" x14ac:dyDescent="0.2"/>
    <row r="202" s="570" customFormat="1" x14ac:dyDescent="0.2"/>
    <row r="203" s="570" customFormat="1" x14ac:dyDescent="0.2"/>
    <row r="204" s="570" customFormat="1" x14ac:dyDescent="0.2"/>
    <row r="205" s="570" customFormat="1" x14ac:dyDescent="0.2"/>
    <row r="206" s="570" customFormat="1" x14ac:dyDescent="0.2"/>
    <row r="207" s="570" customFormat="1" x14ac:dyDescent="0.2"/>
    <row r="208" s="570" customFormat="1" x14ac:dyDescent="0.2"/>
    <row r="209" s="570" customFormat="1" x14ac:dyDescent="0.2"/>
    <row r="210" s="570" customFormat="1" x14ac:dyDescent="0.2"/>
    <row r="211" s="570" customFormat="1" x14ac:dyDescent="0.2"/>
    <row r="212" s="570" customFormat="1" x14ac:dyDescent="0.2"/>
    <row r="213" s="570" customFormat="1" x14ac:dyDescent="0.2"/>
    <row r="214" s="570" customFormat="1" x14ac:dyDescent="0.2"/>
    <row r="215" s="570" customFormat="1" x14ac:dyDescent="0.2"/>
    <row r="216" s="570" customFormat="1" x14ac:dyDescent="0.2"/>
    <row r="217" s="570" customFormat="1" x14ac:dyDescent="0.2"/>
    <row r="218" s="570" customFormat="1" x14ac:dyDescent="0.2"/>
    <row r="219" s="570" customFormat="1" x14ac:dyDescent="0.2"/>
    <row r="220" s="570" customFormat="1" x14ac:dyDescent="0.2"/>
    <row r="221" s="570" customFormat="1" x14ac:dyDescent="0.2"/>
    <row r="222" s="570" customFormat="1" x14ac:dyDescent="0.2"/>
    <row r="223" s="570" customFormat="1" x14ac:dyDescent="0.2"/>
    <row r="224" s="570" customFormat="1" x14ac:dyDescent="0.2"/>
    <row r="225" s="570" customFormat="1" x14ac:dyDescent="0.2"/>
    <row r="226" s="570" customFormat="1" x14ac:dyDescent="0.2"/>
    <row r="227" s="570" customFormat="1" x14ac:dyDescent="0.2"/>
    <row r="228" s="570" customFormat="1" x14ac:dyDescent="0.2"/>
    <row r="229" s="570" customFormat="1" x14ac:dyDescent="0.2"/>
    <row r="230" s="570" customFormat="1" x14ac:dyDescent="0.2"/>
    <row r="231" s="570" customFormat="1" x14ac:dyDescent="0.2"/>
    <row r="232" s="570" customFormat="1" x14ac:dyDescent="0.2"/>
    <row r="233" s="570" customFormat="1" x14ac:dyDescent="0.2"/>
    <row r="234" s="570" customFormat="1" x14ac:dyDescent="0.2"/>
    <row r="235" s="570" customFormat="1" x14ac:dyDescent="0.2"/>
    <row r="236" s="570" customFormat="1" x14ac:dyDescent="0.2"/>
    <row r="237" s="570" customFormat="1" x14ac:dyDescent="0.2"/>
    <row r="238" s="570" customFormat="1" x14ac:dyDescent="0.2"/>
    <row r="239" s="570" customFormat="1" x14ac:dyDescent="0.2"/>
    <row r="240" s="570" customFormat="1" x14ac:dyDescent="0.2"/>
    <row r="241" s="570" customFormat="1" x14ac:dyDescent="0.2"/>
    <row r="242" s="570" customFormat="1" x14ac:dyDescent="0.2"/>
    <row r="243" s="570" customFormat="1" x14ac:dyDescent="0.2"/>
    <row r="244" s="570" customFormat="1" x14ac:dyDescent="0.2"/>
    <row r="245" s="570" customFormat="1" x14ac:dyDescent="0.2"/>
    <row r="246" s="570" customFormat="1" x14ac:dyDescent="0.2"/>
    <row r="247" s="570" customFormat="1" x14ac:dyDescent="0.2"/>
    <row r="248" s="570" customFormat="1" x14ac:dyDescent="0.2"/>
    <row r="249" s="570" customFormat="1" x14ac:dyDescent="0.2"/>
    <row r="250" s="570" customFormat="1" x14ac:dyDescent="0.2"/>
    <row r="251" s="570" customFormat="1" x14ac:dyDescent="0.2"/>
    <row r="252" s="570" customFormat="1" x14ac:dyDescent="0.2"/>
    <row r="253" s="570" customFormat="1" x14ac:dyDescent="0.2"/>
    <row r="254" s="570" customFormat="1" x14ac:dyDescent="0.2"/>
    <row r="255" s="570" customFormat="1" x14ac:dyDescent="0.2"/>
    <row r="256" s="570" customFormat="1" x14ac:dyDescent="0.2"/>
    <row r="257" s="570" customFormat="1" x14ac:dyDescent="0.2"/>
    <row r="258" s="570" customFormat="1" x14ac:dyDescent="0.2"/>
    <row r="259" s="570" customFormat="1" x14ac:dyDescent="0.2"/>
    <row r="260" s="570" customFormat="1" x14ac:dyDescent="0.2"/>
    <row r="261" s="570" customFormat="1" x14ac:dyDescent="0.2"/>
    <row r="262" s="570" customFormat="1" x14ac:dyDescent="0.2"/>
    <row r="263" s="570" customFormat="1" x14ac:dyDescent="0.2"/>
    <row r="264" s="570" customFormat="1" x14ac:dyDescent="0.2"/>
    <row r="265" s="570" customFormat="1" x14ac:dyDescent="0.2"/>
    <row r="266" s="570" customFormat="1" x14ac:dyDescent="0.2"/>
    <row r="267" s="570" customFormat="1" x14ac:dyDescent="0.2"/>
    <row r="268" s="570" customFormat="1" x14ac:dyDescent="0.2"/>
    <row r="269" s="570" customFormat="1" x14ac:dyDescent="0.2"/>
    <row r="270" s="570" customFormat="1" x14ac:dyDescent="0.2"/>
    <row r="271" s="570" customFormat="1" x14ac:dyDescent="0.2"/>
    <row r="272" s="570" customFormat="1" x14ac:dyDescent="0.2"/>
    <row r="273" s="570" customFormat="1" x14ac:dyDescent="0.2"/>
    <row r="274" s="570" customFormat="1" x14ac:dyDescent="0.2"/>
    <row r="275" s="570" customFormat="1" x14ac:dyDescent="0.2"/>
    <row r="276" s="570" customFormat="1" x14ac:dyDescent="0.2"/>
    <row r="277" s="570" customFormat="1" x14ac:dyDescent="0.2"/>
    <row r="278" s="570" customFormat="1" x14ac:dyDescent="0.2"/>
    <row r="279" s="570" customFormat="1" x14ac:dyDescent="0.2"/>
    <row r="280" s="570" customFormat="1" x14ac:dyDescent="0.2"/>
    <row r="281" s="570" customFormat="1" x14ac:dyDescent="0.2"/>
    <row r="282" s="570" customFormat="1" x14ac:dyDescent="0.2"/>
    <row r="283" s="570" customFormat="1" x14ac:dyDescent="0.2"/>
    <row r="284" s="570" customFormat="1" x14ac:dyDescent="0.2"/>
    <row r="285" s="570" customFormat="1" x14ac:dyDescent="0.2"/>
    <row r="286" s="570" customFormat="1" x14ac:dyDescent="0.2"/>
    <row r="287" s="570" customFormat="1" x14ac:dyDescent="0.2"/>
    <row r="288" s="570" customFormat="1" x14ac:dyDescent="0.2"/>
    <row r="289" s="570" customFormat="1" x14ac:dyDescent="0.2"/>
    <row r="290" s="570" customFormat="1" x14ac:dyDescent="0.2"/>
    <row r="291" s="570" customFormat="1" x14ac:dyDescent="0.2"/>
    <row r="292" s="570" customFormat="1" x14ac:dyDescent="0.2"/>
    <row r="293" s="570" customFormat="1" x14ac:dyDescent="0.2"/>
    <row r="294" s="570" customFormat="1" x14ac:dyDescent="0.2"/>
    <row r="295" s="570" customFormat="1" x14ac:dyDescent="0.2"/>
    <row r="296" s="570" customFormat="1" x14ac:dyDescent="0.2"/>
    <row r="297" s="570" customFormat="1" x14ac:dyDescent="0.2"/>
    <row r="298" s="570" customFormat="1" x14ac:dyDescent="0.2"/>
    <row r="299" s="570" customFormat="1" x14ac:dyDescent="0.2"/>
    <row r="300" s="570" customFormat="1" x14ac:dyDescent="0.2"/>
    <row r="301" s="570" customFormat="1" x14ac:dyDescent="0.2"/>
    <row r="302" s="570" customFormat="1" x14ac:dyDescent="0.2"/>
    <row r="303" s="570" customFormat="1" x14ac:dyDescent="0.2"/>
    <row r="304" s="570" customFormat="1" x14ac:dyDescent="0.2"/>
    <row r="305" s="570" customFormat="1" x14ac:dyDescent="0.2"/>
    <row r="306" s="570" customFormat="1" x14ac:dyDescent="0.2"/>
    <row r="307" s="570" customFormat="1" x14ac:dyDescent="0.2"/>
    <row r="308" s="570" customFormat="1" x14ac:dyDescent="0.2"/>
    <row r="309" s="570" customFormat="1" x14ac:dyDescent="0.2"/>
    <row r="310" s="570" customFormat="1" x14ac:dyDescent="0.2"/>
    <row r="311" s="570" customFormat="1" x14ac:dyDescent="0.2"/>
    <row r="312" s="570" customFormat="1" x14ac:dyDescent="0.2"/>
    <row r="313" s="570" customFormat="1" x14ac:dyDescent="0.2"/>
    <row r="314" s="570" customFormat="1" x14ac:dyDescent="0.2"/>
    <row r="315" s="570" customFormat="1" x14ac:dyDescent="0.2"/>
    <row r="316" s="570" customFormat="1" x14ac:dyDescent="0.2"/>
    <row r="317" s="570" customFormat="1" x14ac:dyDescent="0.2"/>
    <row r="318" s="570" customFormat="1" x14ac:dyDescent="0.2"/>
    <row r="319" s="570" customFormat="1" x14ac:dyDescent="0.2"/>
    <row r="320" s="570" customFormat="1" x14ac:dyDescent="0.2"/>
    <row r="321" s="570" customFormat="1" x14ac:dyDescent="0.2"/>
    <row r="322" s="570" customFormat="1" x14ac:dyDescent="0.2"/>
    <row r="323" s="570" customFormat="1" x14ac:dyDescent="0.2"/>
    <row r="324" s="570" customFormat="1" x14ac:dyDescent="0.2"/>
    <row r="325" s="570" customFormat="1" x14ac:dyDescent="0.2"/>
    <row r="326" s="570" customFormat="1" x14ac:dyDescent="0.2"/>
    <row r="327" s="570" customFormat="1" x14ac:dyDescent="0.2"/>
    <row r="328" s="570" customFormat="1" x14ac:dyDescent="0.2"/>
    <row r="329" s="570" customFormat="1" x14ac:dyDescent="0.2"/>
    <row r="330" s="570" customFormat="1" x14ac:dyDescent="0.2"/>
    <row r="331" s="570" customFormat="1" x14ac:dyDescent="0.2"/>
    <row r="332" s="570" customFormat="1" x14ac:dyDescent="0.2"/>
    <row r="333" s="570" customFormat="1" x14ac:dyDescent="0.2"/>
    <row r="334" s="570" customFormat="1" x14ac:dyDescent="0.2"/>
    <row r="335" s="570" customFormat="1" x14ac:dyDescent="0.2"/>
    <row r="336" s="570" customFormat="1" x14ac:dyDescent="0.2"/>
    <row r="337" s="570" customFormat="1" x14ac:dyDescent="0.2"/>
    <row r="338" s="570" customFormat="1" x14ac:dyDescent="0.2"/>
    <row r="339" s="570" customFormat="1" x14ac:dyDescent="0.2"/>
    <row r="340" s="570" customFormat="1" x14ac:dyDescent="0.2"/>
    <row r="341" s="570" customFormat="1" x14ac:dyDescent="0.2"/>
    <row r="342" s="570" customFormat="1" x14ac:dyDescent="0.2"/>
    <row r="343" s="570" customFormat="1" x14ac:dyDescent="0.2"/>
    <row r="344" s="570" customFormat="1" x14ac:dyDescent="0.2"/>
    <row r="345" s="570" customFormat="1" x14ac:dyDescent="0.2"/>
    <row r="346" s="570" customFormat="1" x14ac:dyDescent="0.2"/>
    <row r="347" s="570" customFormat="1" x14ac:dyDescent="0.2"/>
    <row r="348" s="570" customFormat="1" x14ac:dyDescent="0.2"/>
    <row r="349" s="570" customFormat="1" x14ac:dyDescent="0.2"/>
    <row r="350" s="570" customFormat="1" x14ac:dyDescent="0.2"/>
    <row r="351" s="570" customFormat="1" x14ac:dyDescent="0.2"/>
    <row r="352" s="570" customFormat="1" x14ac:dyDescent="0.2"/>
    <row r="353" s="570" customFormat="1" x14ac:dyDescent="0.2"/>
    <row r="354" s="570" customFormat="1" x14ac:dyDescent="0.2"/>
    <row r="355" s="570" customFormat="1" x14ac:dyDescent="0.2"/>
    <row r="356" s="570" customFormat="1" x14ac:dyDescent="0.2"/>
    <row r="357" s="570" customFormat="1" x14ac:dyDescent="0.2"/>
    <row r="358" s="570" customFormat="1" x14ac:dyDescent="0.2"/>
    <row r="359" s="570" customFormat="1" x14ac:dyDescent="0.2"/>
    <row r="360" s="570" customFormat="1" x14ac:dyDescent="0.2"/>
    <row r="361" s="570" customFormat="1" x14ac:dyDescent="0.2"/>
    <row r="362" s="570" customFormat="1" x14ac:dyDescent="0.2"/>
    <row r="363" s="570" customFormat="1" x14ac:dyDescent="0.2"/>
    <row r="364" s="570" customFormat="1" x14ac:dyDescent="0.2"/>
    <row r="365" s="570" customFormat="1" x14ac:dyDescent="0.2"/>
    <row r="366" s="570" customFormat="1" x14ac:dyDescent="0.2"/>
    <row r="367" s="570" customFormat="1" x14ac:dyDescent="0.2"/>
    <row r="368" s="570" customFormat="1" x14ac:dyDescent="0.2"/>
    <row r="369" s="570" customFormat="1" x14ac:dyDescent="0.2"/>
    <row r="370" s="570" customFormat="1" x14ac:dyDescent="0.2"/>
    <row r="371" s="570" customFormat="1" x14ac:dyDescent="0.2"/>
    <row r="372" s="570" customFormat="1" x14ac:dyDescent="0.2"/>
    <row r="373" s="570" customFormat="1" x14ac:dyDescent="0.2"/>
    <row r="374" s="570" customFormat="1" x14ac:dyDescent="0.2"/>
    <row r="375" s="570" customFormat="1" x14ac:dyDescent="0.2"/>
    <row r="376" s="570" customFormat="1" x14ac:dyDescent="0.2"/>
    <row r="377" s="570" customFormat="1" x14ac:dyDescent="0.2"/>
    <row r="378" s="570" customFormat="1" x14ac:dyDescent="0.2"/>
    <row r="379" s="570" customFormat="1" x14ac:dyDescent="0.2"/>
    <row r="380" s="570" customFormat="1" x14ac:dyDescent="0.2"/>
    <row r="381" s="570" customFormat="1" x14ac:dyDescent="0.2"/>
    <row r="382" s="570" customFormat="1" x14ac:dyDescent="0.2"/>
    <row r="383" s="570" customFormat="1" x14ac:dyDescent="0.2"/>
    <row r="384" s="570" customFormat="1" x14ac:dyDescent="0.2"/>
    <row r="385" s="570" customFormat="1" x14ac:dyDescent="0.2"/>
    <row r="386" s="570" customFormat="1" x14ac:dyDescent="0.2"/>
    <row r="387" s="570" customFormat="1" x14ac:dyDescent="0.2"/>
    <row r="388" s="570" customFormat="1" x14ac:dyDescent="0.2"/>
    <row r="389" s="570" customFormat="1" x14ac:dyDescent="0.2"/>
    <row r="390" s="570" customFormat="1" x14ac:dyDescent="0.2"/>
    <row r="391" s="570" customFormat="1" x14ac:dyDescent="0.2"/>
    <row r="392" s="570" customFormat="1" x14ac:dyDescent="0.2"/>
    <row r="393" s="570" customFormat="1" x14ac:dyDescent="0.2"/>
    <row r="394" s="570" customFormat="1" x14ac:dyDescent="0.2"/>
    <row r="395" s="570" customFormat="1" x14ac:dyDescent="0.2"/>
    <row r="396" s="570" customFormat="1" x14ac:dyDescent="0.2"/>
    <row r="397" s="570" customFormat="1" x14ac:dyDescent="0.2"/>
    <row r="398" s="570" customFormat="1" x14ac:dyDescent="0.2"/>
    <row r="399" s="570" customFormat="1" x14ac:dyDescent="0.2"/>
    <row r="400" s="570" customFormat="1" x14ac:dyDescent="0.2"/>
    <row r="401" s="570" customFormat="1" x14ac:dyDescent="0.2"/>
    <row r="402" s="570" customFormat="1" x14ac:dyDescent="0.2"/>
    <row r="403" s="570" customFormat="1" x14ac:dyDescent="0.2"/>
    <row r="404" s="570" customFormat="1" x14ac:dyDescent="0.2"/>
    <row r="405" s="570" customFormat="1" x14ac:dyDescent="0.2"/>
    <row r="406" s="570" customFormat="1" x14ac:dyDescent="0.2"/>
    <row r="407" s="570" customFormat="1" x14ac:dyDescent="0.2"/>
    <row r="408" s="570" customFormat="1" x14ac:dyDescent="0.2"/>
    <row r="409" s="570" customFormat="1" x14ac:dyDescent="0.2"/>
    <row r="410" s="570" customFormat="1" x14ac:dyDescent="0.2"/>
    <row r="411" s="570" customFormat="1" x14ac:dyDescent="0.2"/>
    <row r="412" s="570" customFormat="1" x14ac:dyDescent="0.2"/>
    <row r="413" s="570" customFormat="1" x14ac:dyDescent="0.2"/>
    <row r="414" s="570" customFormat="1" x14ac:dyDescent="0.2"/>
    <row r="415" s="570" customFormat="1" x14ac:dyDescent="0.2"/>
    <row r="416" s="570" customFormat="1" x14ac:dyDescent="0.2"/>
    <row r="417" s="570" customFormat="1" x14ac:dyDescent="0.2"/>
    <row r="418" s="570" customFormat="1" x14ac:dyDescent="0.2"/>
    <row r="419" s="570" customFormat="1" x14ac:dyDescent="0.2"/>
    <row r="420" s="570" customFormat="1" x14ac:dyDescent="0.2"/>
    <row r="421" s="570" customFormat="1" x14ac:dyDescent="0.2"/>
    <row r="422" s="570" customFormat="1" x14ac:dyDescent="0.2"/>
    <row r="423" s="570" customFormat="1" x14ac:dyDescent="0.2"/>
    <row r="424" s="570" customFormat="1" x14ac:dyDescent="0.2"/>
    <row r="425" s="570" customFormat="1" x14ac:dyDescent="0.2"/>
    <row r="426" s="570" customFormat="1" x14ac:dyDescent="0.2"/>
    <row r="427" s="570" customFormat="1" x14ac:dyDescent="0.2"/>
    <row r="428" s="570" customFormat="1" x14ac:dyDescent="0.2"/>
    <row r="429" s="570" customFormat="1" x14ac:dyDescent="0.2"/>
    <row r="430" s="570" customFormat="1" x14ac:dyDescent="0.2"/>
    <row r="431" s="570" customFormat="1" x14ac:dyDescent="0.2"/>
    <row r="432" s="570" customFormat="1" x14ac:dyDescent="0.2"/>
    <row r="433" s="570" customFormat="1" x14ac:dyDescent="0.2"/>
    <row r="434" s="570" customFormat="1" x14ac:dyDescent="0.2"/>
  </sheetData>
  <mergeCells count="32">
    <mergeCell ref="B42:L42"/>
    <mergeCell ref="B33:C33"/>
    <mergeCell ref="B34:B37"/>
    <mergeCell ref="B38:C38"/>
    <mergeCell ref="B39:C39"/>
    <mergeCell ref="B40:L40"/>
    <mergeCell ref="B41:L41"/>
    <mergeCell ref="B29:B32"/>
    <mergeCell ref="B7:B9"/>
    <mergeCell ref="B10:C10"/>
    <mergeCell ref="B12:C12"/>
    <mergeCell ref="B13:B16"/>
    <mergeCell ref="B17:C17"/>
    <mergeCell ref="B19:C19"/>
    <mergeCell ref="B21:C21"/>
    <mergeCell ref="B22:B23"/>
    <mergeCell ref="B24:C24"/>
    <mergeCell ref="B25:B27"/>
    <mergeCell ref="B28:C28"/>
    <mergeCell ref="L4:L6"/>
    <mergeCell ref="D5:D6"/>
    <mergeCell ref="E5:E6"/>
    <mergeCell ref="F5:F6"/>
    <mergeCell ref="G5:G6"/>
    <mergeCell ref="H5:H6"/>
    <mergeCell ref="I5:I6"/>
    <mergeCell ref="K4:K6"/>
    <mergeCell ref="B4:B6"/>
    <mergeCell ref="C4:C6"/>
    <mergeCell ref="D4:F4"/>
    <mergeCell ref="G4:I4"/>
    <mergeCell ref="J4:J6"/>
  </mergeCells>
  <pageMargins left="0.7" right="0.7" top="0.75" bottom="0.75" header="0.3" footer="0.3"/>
  <pageSetup paperSize="175" scale="4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B8A6"/>
    <pageSetUpPr fitToPage="1"/>
  </sheetPr>
  <dimension ref="A1:AS288"/>
  <sheetViews>
    <sheetView zoomScaleNormal="100" workbookViewId="0"/>
  </sheetViews>
  <sheetFormatPr baseColWidth="10" defaultRowHeight="9" x14ac:dyDescent="0.15"/>
  <cols>
    <col min="1" max="1" width="3.7109375" style="526" customWidth="1"/>
    <col min="2" max="2" width="11.42578125" style="560"/>
    <col min="3" max="3" width="25.42578125" style="560" bestFit="1" customWidth="1"/>
    <col min="4" max="4" width="7.5703125" style="560" bestFit="1" customWidth="1"/>
    <col min="5" max="5" width="7.28515625" style="560" bestFit="1" customWidth="1"/>
    <col min="6" max="6" width="8" style="560" bestFit="1" customWidth="1"/>
    <col min="7" max="7" width="7.7109375" style="560" bestFit="1" customWidth="1"/>
    <col min="8" max="8" width="8.42578125" style="560" bestFit="1" customWidth="1"/>
    <col min="9" max="9" width="9.28515625" style="560" bestFit="1" customWidth="1"/>
    <col min="10" max="11" width="11.5703125" style="560" customWidth="1"/>
    <col min="12" max="12" width="9.7109375" style="560" customWidth="1"/>
    <col min="13" max="45" width="11.42578125" style="526"/>
    <col min="46" max="16384" width="11.42578125" style="560"/>
  </cols>
  <sheetData>
    <row r="1" spans="2:12" s="526" customFormat="1" ht="12" customHeight="1" x14ac:dyDescent="0.15"/>
    <row r="2" spans="2:12" s="526" customFormat="1" ht="12" customHeight="1" x14ac:dyDescent="0.15">
      <c r="B2" s="593" t="s">
        <v>956</v>
      </c>
    </row>
    <row r="3" spans="2:12" s="526" customFormat="1" ht="12" customHeight="1" x14ac:dyDescent="0.15">
      <c r="B3" s="594"/>
    </row>
    <row r="4" spans="2:12" ht="12" customHeight="1" x14ac:dyDescent="0.15">
      <c r="B4" s="779" t="s">
        <v>641</v>
      </c>
      <c r="C4" s="779" t="s">
        <v>642</v>
      </c>
      <c r="D4" s="773">
        <v>2017</v>
      </c>
      <c r="E4" s="773"/>
      <c r="F4" s="773"/>
      <c r="G4" s="774">
        <v>2018</v>
      </c>
      <c r="H4" s="774"/>
      <c r="I4" s="774"/>
      <c r="J4" s="772" t="s">
        <v>690</v>
      </c>
      <c r="K4" s="786" t="s">
        <v>691</v>
      </c>
      <c r="L4" s="772" t="s">
        <v>692</v>
      </c>
    </row>
    <row r="5" spans="2:12" ht="12" customHeight="1" x14ac:dyDescent="0.15">
      <c r="B5" s="779"/>
      <c r="C5" s="779"/>
      <c r="D5" s="784" t="s">
        <v>693</v>
      </c>
      <c r="E5" s="784" t="s">
        <v>694</v>
      </c>
      <c r="F5" s="784" t="s">
        <v>695</v>
      </c>
      <c r="G5" s="785" t="s">
        <v>693</v>
      </c>
      <c r="H5" s="785" t="s">
        <v>694</v>
      </c>
      <c r="I5" s="785" t="s">
        <v>695</v>
      </c>
      <c r="J5" s="772"/>
      <c r="K5" s="787"/>
      <c r="L5" s="772"/>
    </row>
    <row r="6" spans="2:12" ht="12" customHeight="1" x14ac:dyDescent="0.15">
      <c r="B6" s="779"/>
      <c r="C6" s="779"/>
      <c r="D6" s="784"/>
      <c r="E6" s="784"/>
      <c r="F6" s="784"/>
      <c r="G6" s="785"/>
      <c r="H6" s="785"/>
      <c r="I6" s="785"/>
      <c r="J6" s="772"/>
      <c r="K6" s="788"/>
      <c r="L6" s="772"/>
    </row>
    <row r="7" spans="2:12" ht="12" customHeight="1" x14ac:dyDescent="0.15">
      <c r="B7" s="789" t="s">
        <v>253</v>
      </c>
      <c r="C7" s="571" t="s">
        <v>256</v>
      </c>
      <c r="D7" s="595">
        <v>101</v>
      </c>
      <c r="E7" s="595">
        <v>105</v>
      </c>
      <c r="F7" s="595">
        <v>1325.4306200000001</v>
      </c>
      <c r="G7" s="596">
        <v>244</v>
      </c>
      <c r="H7" s="596">
        <v>261</v>
      </c>
      <c r="I7" s="596">
        <v>4183.5180200000004</v>
      </c>
      <c r="J7" s="597">
        <v>1.4158415841584158</v>
      </c>
      <c r="K7" s="597">
        <v>5.5264010219312058E-4</v>
      </c>
      <c r="L7" s="597">
        <v>2.1563462899325505</v>
      </c>
    </row>
    <row r="8" spans="2:12" ht="12" customHeight="1" x14ac:dyDescent="0.15">
      <c r="B8" s="789"/>
      <c r="C8" s="575" t="s">
        <v>254</v>
      </c>
      <c r="D8" s="595">
        <v>25889</v>
      </c>
      <c r="E8" s="595">
        <v>27417</v>
      </c>
      <c r="F8" s="595">
        <v>217610.27961000003</v>
      </c>
      <c r="G8" s="596">
        <v>28657</v>
      </c>
      <c r="H8" s="596">
        <v>30316</v>
      </c>
      <c r="I8" s="596">
        <v>236531.65069000001</v>
      </c>
      <c r="J8" s="597">
        <v>0.10691799606010277</v>
      </c>
      <c r="K8" s="597">
        <v>6.4905768067820724E-2</v>
      </c>
      <c r="L8" s="597">
        <v>8.6950722704417949E-2</v>
      </c>
    </row>
    <row r="9" spans="2:12" ht="12" customHeight="1" x14ac:dyDescent="0.15">
      <c r="B9" s="789"/>
      <c r="C9" s="575" t="s">
        <v>255</v>
      </c>
      <c r="D9" s="595">
        <v>100330</v>
      </c>
      <c r="E9" s="595">
        <v>102418</v>
      </c>
      <c r="F9" s="595">
        <v>1897007.3400800005</v>
      </c>
      <c r="G9" s="596">
        <v>95764</v>
      </c>
      <c r="H9" s="596">
        <v>98868</v>
      </c>
      <c r="I9" s="596">
        <v>1807460.7836099998</v>
      </c>
      <c r="J9" s="597">
        <v>-4.5509817601913638E-2</v>
      </c>
      <c r="K9" s="597">
        <v>0.21689765060009014</v>
      </c>
      <c r="L9" s="597">
        <v>-4.7204117020561598E-2</v>
      </c>
    </row>
    <row r="10" spans="2:12" ht="12" customHeight="1" x14ac:dyDescent="0.15">
      <c r="B10" s="775" t="s">
        <v>635</v>
      </c>
      <c r="C10" s="775"/>
      <c r="D10" s="535">
        <v>126320</v>
      </c>
      <c r="E10" s="535">
        <v>129940</v>
      </c>
      <c r="F10" s="535">
        <v>2115943.0503100003</v>
      </c>
      <c r="G10" s="598">
        <v>124665</v>
      </c>
      <c r="H10" s="598">
        <v>129445</v>
      </c>
      <c r="I10" s="598">
        <v>2048175.9523199999</v>
      </c>
      <c r="J10" s="537">
        <v>-1.3101646611779594E-2</v>
      </c>
      <c r="K10" s="537">
        <v>0.282356058770104</v>
      </c>
      <c r="L10" s="537">
        <v>-3.2026900714587803E-2</v>
      </c>
    </row>
    <row r="11" spans="2:12" ht="12" customHeight="1" x14ac:dyDescent="0.15">
      <c r="B11" s="579" t="s">
        <v>263</v>
      </c>
      <c r="C11" s="571" t="s">
        <v>264</v>
      </c>
      <c r="D11" s="595">
        <v>23337</v>
      </c>
      <c r="E11" s="595">
        <v>23343</v>
      </c>
      <c r="F11" s="595">
        <v>372798.00562000001</v>
      </c>
      <c r="G11" s="596">
        <v>25340</v>
      </c>
      <c r="H11" s="596">
        <v>25570</v>
      </c>
      <c r="I11" s="596">
        <v>415099.33587000001</v>
      </c>
      <c r="J11" s="597">
        <v>8.5829369670480382E-2</v>
      </c>
      <c r="K11" s="597">
        <v>5.7393033563826537E-2</v>
      </c>
      <c r="L11" s="597">
        <v>0.1134698405364285</v>
      </c>
    </row>
    <row r="12" spans="2:12" ht="12" customHeight="1" x14ac:dyDescent="0.15">
      <c r="B12" s="775" t="s">
        <v>636</v>
      </c>
      <c r="C12" s="775"/>
      <c r="D12" s="535">
        <v>23337</v>
      </c>
      <c r="E12" s="535">
        <v>23343</v>
      </c>
      <c r="F12" s="535">
        <v>372798.00562000001</v>
      </c>
      <c r="G12" s="599">
        <v>25340</v>
      </c>
      <c r="H12" s="599">
        <v>25570</v>
      </c>
      <c r="I12" s="599">
        <v>415099.33587000001</v>
      </c>
      <c r="J12" s="537">
        <v>8.5829369670480382E-2</v>
      </c>
      <c r="K12" s="537">
        <v>5.7393033563826537E-2</v>
      </c>
      <c r="L12" s="537">
        <v>0.1134698405364285</v>
      </c>
    </row>
    <row r="13" spans="2:12" ht="12" customHeight="1" x14ac:dyDescent="0.15">
      <c r="B13" s="789" t="s">
        <v>233</v>
      </c>
      <c r="C13" s="571" t="s">
        <v>688</v>
      </c>
      <c r="D13" s="595">
        <v>4311</v>
      </c>
      <c r="E13" s="595">
        <v>4324</v>
      </c>
      <c r="F13" s="595">
        <v>62328.046210000015</v>
      </c>
      <c r="G13" s="596">
        <v>7150</v>
      </c>
      <c r="H13" s="596">
        <v>7156</v>
      </c>
      <c r="I13" s="596">
        <v>73048.679140000007</v>
      </c>
      <c r="J13" s="597">
        <v>0.65854790071909064</v>
      </c>
      <c r="K13" s="597">
        <v>1.6194166929019722E-2</v>
      </c>
      <c r="L13" s="597">
        <v>0.17200335293487767</v>
      </c>
    </row>
    <row r="14" spans="2:12" ht="12" customHeight="1" x14ac:dyDescent="0.15">
      <c r="B14" s="789"/>
      <c r="C14" s="571" t="s">
        <v>274</v>
      </c>
      <c r="D14" s="595">
        <v>970</v>
      </c>
      <c r="E14" s="595">
        <v>971</v>
      </c>
      <c r="F14" s="595">
        <v>12230.86807</v>
      </c>
      <c r="G14" s="596">
        <v>994</v>
      </c>
      <c r="H14" s="596">
        <v>994</v>
      </c>
      <c r="I14" s="596">
        <v>11987.392949999999</v>
      </c>
      <c r="J14" s="534">
        <v>2.4742268041237025E-2</v>
      </c>
      <c r="K14" s="534">
        <v>2.251328940901483E-3</v>
      </c>
      <c r="L14" s="534">
        <v>-1.9906609948413978E-2</v>
      </c>
    </row>
    <row r="15" spans="2:12" ht="12" customHeight="1" x14ac:dyDescent="0.15">
      <c r="B15" s="789"/>
      <c r="C15" s="540" t="s">
        <v>649</v>
      </c>
      <c r="D15" s="530">
        <v>13795</v>
      </c>
      <c r="E15" s="530">
        <v>14553</v>
      </c>
      <c r="F15" s="530">
        <v>241892.76699999999</v>
      </c>
      <c r="G15" s="596">
        <v>14805</v>
      </c>
      <c r="H15" s="596">
        <v>14796</v>
      </c>
      <c r="I15" s="596">
        <v>241617.96028</v>
      </c>
      <c r="J15" s="534">
        <v>7.3214932946719768E-2</v>
      </c>
      <c r="K15" s="534">
        <v>3.353211767610307E-2</v>
      </c>
      <c r="L15" s="534">
        <v>-1.13606836371416E-3</v>
      </c>
    </row>
    <row r="16" spans="2:12" ht="12" customHeight="1" x14ac:dyDescent="0.15">
      <c r="B16" s="789"/>
      <c r="C16" s="540" t="s">
        <v>650</v>
      </c>
      <c r="D16" s="549">
        <v>0</v>
      </c>
      <c r="E16" s="549">
        <v>0</v>
      </c>
      <c r="F16" s="549">
        <v>0</v>
      </c>
      <c r="G16" s="596">
        <v>126</v>
      </c>
      <c r="H16" s="596">
        <v>126</v>
      </c>
      <c r="I16" s="596">
        <v>3284.2310000000002</v>
      </c>
      <c r="J16" s="534" t="s">
        <v>284</v>
      </c>
      <c r="K16" s="534">
        <v>2.8537972490300486E-4</v>
      </c>
      <c r="L16" s="534" t="s">
        <v>284</v>
      </c>
    </row>
    <row r="17" spans="2:12" ht="12" customHeight="1" x14ac:dyDescent="0.15">
      <c r="B17" s="775" t="s">
        <v>280</v>
      </c>
      <c r="C17" s="775"/>
      <c r="D17" s="535">
        <v>19076</v>
      </c>
      <c r="E17" s="535">
        <v>19848</v>
      </c>
      <c r="F17" s="535">
        <v>316451.68128000002</v>
      </c>
      <c r="G17" s="599">
        <v>23075</v>
      </c>
      <c r="H17" s="600">
        <v>23072</v>
      </c>
      <c r="I17" s="600">
        <v>329938.26337000006</v>
      </c>
      <c r="J17" s="537">
        <v>0.20963514363598246</v>
      </c>
      <c r="K17" s="537">
        <v>5.2262993270927281E-2</v>
      </c>
      <c r="L17" s="537">
        <v>4.2618140107357982E-2</v>
      </c>
    </row>
    <row r="18" spans="2:12" ht="12" customHeight="1" x14ac:dyDescent="0.15">
      <c r="B18" s="579"/>
      <c r="C18" s="571" t="s">
        <v>697</v>
      </c>
      <c r="D18" s="601">
        <v>1</v>
      </c>
      <c r="E18" s="601">
        <v>1</v>
      </c>
      <c r="F18" s="601">
        <v>0</v>
      </c>
      <c r="G18" s="602">
        <v>0</v>
      </c>
      <c r="H18" s="602">
        <v>0</v>
      </c>
      <c r="I18" s="602">
        <v>0</v>
      </c>
      <c r="J18" s="597">
        <v>-1</v>
      </c>
      <c r="K18" s="597">
        <v>0</v>
      </c>
      <c r="L18" s="597">
        <v>0</v>
      </c>
    </row>
    <row r="19" spans="2:12" ht="12" customHeight="1" x14ac:dyDescent="0.15">
      <c r="B19" s="775" t="s">
        <v>653</v>
      </c>
      <c r="C19" s="775"/>
      <c r="D19" s="603">
        <v>1</v>
      </c>
      <c r="E19" s="603">
        <v>1</v>
      </c>
      <c r="F19" s="603">
        <v>0</v>
      </c>
      <c r="G19" s="539">
        <v>0</v>
      </c>
      <c r="H19" s="539">
        <v>0</v>
      </c>
      <c r="I19" s="539">
        <v>0</v>
      </c>
      <c r="J19" s="537">
        <v>-1</v>
      </c>
      <c r="K19" s="537">
        <v>0</v>
      </c>
      <c r="L19" s="537">
        <v>0</v>
      </c>
    </row>
    <row r="20" spans="2:12" ht="12" customHeight="1" x14ac:dyDescent="0.15">
      <c r="B20" s="579" t="s">
        <v>235</v>
      </c>
      <c r="C20" s="571" t="s">
        <v>698</v>
      </c>
      <c r="D20" s="604">
        <v>1</v>
      </c>
      <c r="E20" s="604">
        <v>1</v>
      </c>
      <c r="F20" s="604">
        <v>0</v>
      </c>
      <c r="G20" s="605">
        <v>1</v>
      </c>
      <c r="H20" s="605">
        <v>1</v>
      </c>
      <c r="I20" s="605">
        <v>0</v>
      </c>
      <c r="J20" s="597">
        <v>0</v>
      </c>
      <c r="K20" s="597">
        <v>2.2649184516111498E-6</v>
      </c>
      <c r="L20" s="597">
        <v>0</v>
      </c>
    </row>
    <row r="21" spans="2:12" ht="12" customHeight="1" x14ac:dyDescent="0.15">
      <c r="B21" s="775" t="s">
        <v>294</v>
      </c>
      <c r="C21" s="775"/>
      <c r="D21" s="603">
        <v>1</v>
      </c>
      <c r="E21" s="603">
        <v>1</v>
      </c>
      <c r="F21" s="603">
        <v>0</v>
      </c>
      <c r="G21" s="539">
        <v>1</v>
      </c>
      <c r="H21" s="539">
        <v>1</v>
      </c>
      <c r="I21" s="539">
        <v>0</v>
      </c>
      <c r="J21" s="537">
        <v>0</v>
      </c>
      <c r="K21" s="537">
        <v>2.2649184516111498E-6</v>
      </c>
      <c r="L21" s="537">
        <v>0</v>
      </c>
    </row>
    <row r="22" spans="2:12" ht="12" customHeight="1" x14ac:dyDescent="0.15">
      <c r="B22" s="579" t="s">
        <v>655</v>
      </c>
      <c r="C22" s="571" t="s">
        <v>296</v>
      </c>
      <c r="D22" s="595">
        <v>140315</v>
      </c>
      <c r="E22" s="595">
        <v>143350</v>
      </c>
      <c r="F22" s="595">
        <v>1292232.0288600002</v>
      </c>
      <c r="G22" s="596">
        <v>146058</v>
      </c>
      <c r="H22" s="596">
        <v>149938</v>
      </c>
      <c r="I22" s="596">
        <v>1223726.4357100001</v>
      </c>
      <c r="J22" s="597">
        <v>4.0929337561914192E-2</v>
      </c>
      <c r="K22" s="597">
        <v>0.33080945920542132</v>
      </c>
      <c r="L22" s="597">
        <v>-5.3013384299439914E-2</v>
      </c>
    </row>
    <row r="23" spans="2:12" ht="12" customHeight="1" x14ac:dyDescent="0.15">
      <c r="B23" s="775" t="s">
        <v>656</v>
      </c>
      <c r="C23" s="775"/>
      <c r="D23" s="535">
        <v>140315</v>
      </c>
      <c r="E23" s="535">
        <v>143350</v>
      </c>
      <c r="F23" s="535">
        <v>1292232.0288600002</v>
      </c>
      <c r="G23" s="542">
        <v>146058</v>
      </c>
      <c r="H23" s="542">
        <v>149938</v>
      </c>
      <c r="I23" s="542">
        <v>1223726.4357100001</v>
      </c>
      <c r="J23" s="537">
        <v>4.0929337561914192E-2</v>
      </c>
      <c r="K23" s="537">
        <v>0.33080945920542132</v>
      </c>
      <c r="L23" s="537">
        <v>-5.3013384299439914E-2</v>
      </c>
    </row>
    <row r="24" spans="2:12" ht="12" customHeight="1" x14ac:dyDescent="0.15">
      <c r="B24" s="789" t="s">
        <v>306</v>
      </c>
      <c r="C24" s="571" t="s">
        <v>659</v>
      </c>
      <c r="D24" s="595">
        <v>2</v>
      </c>
      <c r="E24" s="595">
        <v>2</v>
      </c>
      <c r="F24" s="601">
        <v>0</v>
      </c>
      <c r="G24" s="606">
        <v>0</v>
      </c>
      <c r="H24" s="606">
        <v>0</v>
      </c>
      <c r="I24" s="606">
        <v>0</v>
      </c>
      <c r="J24" s="597">
        <v>-1</v>
      </c>
      <c r="K24" s="597">
        <v>0</v>
      </c>
      <c r="L24" s="607">
        <v>0</v>
      </c>
    </row>
    <row r="25" spans="2:12" ht="12" customHeight="1" x14ac:dyDescent="0.15">
      <c r="B25" s="789"/>
      <c r="C25" s="571" t="s">
        <v>310</v>
      </c>
      <c r="D25" s="595">
        <v>16769</v>
      </c>
      <c r="E25" s="595">
        <v>16825</v>
      </c>
      <c r="F25" s="595">
        <v>136119.84054000003</v>
      </c>
      <c r="G25" s="596">
        <v>18111</v>
      </c>
      <c r="H25" s="596">
        <v>18167</v>
      </c>
      <c r="I25" s="596">
        <v>148741.08219999998</v>
      </c>
      <c r="J25" s="597">
        <v>8.0028624247122648E-2</v>
      </c>
      <c r="K25" s="597">
        <v>4.1019938077129531E-2</v>
      </c>
      <c r="L25" s="597">
        <v>9.2721543089753222E-2</v>
      </c>
    </row>
    <row r="26" spans="2:12" ht="12" customHeight="1" x14ac:dyDescent="0.15">
      <c r="B26" s="789"/>
      <c r="C26" s="571" t="s">
        <v>660</v>
      </c>
      <c r="D26" s="595">
        <v>10</v>
      </c>
      <c r="E26" s="595">
        <v>10</v>
      </c>
      <c r="F26" s="595">
        <v>112.45277</v>
      </c>
      <c r="G26" s="596">
        <v>11</v>
      </c>
      <c r="H26" s="596">
        <v>11</v>
      </c>
      <c r="I26" s="596">
        <v>162.3723</v>
      </c>
      <c r="J26" s="597">
        <v>0.10000000000000009</v>
      </c>
      <c r="K26" s="597">
        <v>2.4914102967722648E-5</v>
      </c>
      <c r="L26" s="597">
        <v>0.44391552115612631</v>
      </c>
    </row>
    <row r="27" spans="2:12" ht="12" customHeight="1" x14ac:dyDescent="0.15">
      <c r="B27" s="775" t="s">
        <v>661</v>
      </c>
      <c r="C27" s="775"/>
      <c r="D27" s="535">
        <v>16781</v>
      </c>
      <c r="E27" s="535">
        <v>16837</v>
      </c>
      <c r="F27" s="535">
        <v>136232.29331000004</v>
      </c>
      <c r="G27" s="542">
        <v>18122</v>
      </c>
      <c r="H27" s="542">
        <v>18178</v>
      </c>
      <c r="I27" s="542">
        <v>148903.45449999996</v>
      </c>
      <c r="J27" s="537">
        <v>7.9911805017579329E-2</v>
      </c>
      <c r="K27" s="537">
        <v>4.1044852180097256E-2</v>
      </c>
      <c r="L27" s="537">
        <v>9.301143570391468E-2</v>
      </c>
    </row>
    <row r="28" spans="2:12" ht="12" customHeight="1" x14ac:dyDescent="0.15">
      <c r="B28" s="579" t="s">
        <v>662</v>
      </c>
      <c r="C28" s="571" t="s">
        <v>317</v>
      </c>
      <c r="D28" s="595">
        <v>17205</v>
      </c>
      <c r="E28" s="595">
        <v>18604</v>
      </c>
      <c r="F28" s="595">
        <v>251990.49705999999</v>
      </c>
      <c r="G28" s="596">
        <v>18343</v>
      </c>
      <c r="H28" s="596">
        <v>19627</v>
      </c>
      <c r="I28" s="596">
        <v>249912.01324</v>
      </c>
      <c r="J28" s="597">
        <v>6.6143562917756471E-2</v>
      </c>
      <c r="K28" s="597">
        <v>4.1545399157903319E-2</v>
      </c>
      <c r="L28" s="597">
        <v>-8.2482627093080074E-3</v>
      </c>
    </row>
    <row r="29" spans="2:12" ht="12" customHeight="1" x14ac:dyDescent="0.15">
      <c r="B29" s="775" t="s">
        <v>665</v>
      </c>
      <c r="C29" s="775"/>
      <c r="D29" s="535">
        <v>17205</v>
      </c>
      <c r="E29" s="535">
        <v>18604</v>
      </c>
      <c r="F29" s="535">
        <v>251990.49705999999</v>
      </c>
      <c r="G29" s="542">
        <v>18343</v>
      </c>
      <c r="H29" s="542">
        <v>19627</v>
      </c>
      <c r="I29" s="542">
        <v>249912.01324</v>
      </c>
      <c r="J29" s="537">
        <v>6.6143562917756471E-2</v>
      </c>
      <c r="K29" s="537">
        <v>4.1545399157903319E-2</v>
      </c>
      <c r="L29" s="537">
        <v>-8.2482627093080074E-3</v>
      </c>
    </row>
    <row r="30" spans="2:12" ht="12" customHeight="1" x14ac:dyDescent="0.15">
      <c r="B30" s="789" t="s">
        <v>318</v>
      </c>
      <c r="C30" s="571" t="s">
        <v>542</v>
      </c>
      <c r="D30" s="595">
        <v>144</v>
      </c>
      <c r="E30" s="595">
        <v>150</v>
      </c>
      <c r="F30" s="595">
        <v>270.43799999999999</v>
      </c>
      <c r="G30" s="596">
        <v>238</v>
      </c>
      <c r="H30" s="596">
        <v>259</v>
      </c>
      <c r="I30" s="596">
        <v>596.11</v>
      </c>
      <c r="J30" s="597">
        <v>0.65277777777777768</v>
      </c>
      <c r="K30" s="597">
        <v>5.3905059148345359E-4</v>
      </c>
      <c r="L30" s="597">
        <v>1.2042390492460382</v>
      </c>
    </row>
    <row r="31" spans="2:12" ht="12" customHeight="1" x14ac:dyDescent="0.15">
      <c r="B31" s="789"/>
      <c r="C31" s="571" t="s">
        <v>667</v>
      </c>
      <c r="D31" s="595">
        <v>1</v>
      </c>
      <c r="E31" s="595">
        <v>1</v>
      </c>
      <c r="F31" s="601">
        <v>0</v>
      </c>
      <c r="G31" s="596">
        <v>12</v>
      </c>
      <c r="H31" s="596">
        <v>12</v>
      </c>
      <c r="I31" s="596">
        <v>7.17</v>
      </c>
      <c r="J31" s="597">
        <v>11</v>
      </c>
      <c r="K31" s="597">
        <v>2.7179021419333797E-5</v>
      </c>
      <c r="L31" s="597">
        <v>6.17</v>
      </c>
    </row>
    <row r="32" spans="2:12" ht="12" customHeight="1" x14ac:dyDescent="0.15">
      <c r="B32" s="789"/>
      <c r="C32" s="571" t="s">
        <v>668</v>
      </c>
      <c r="D32" s="595">
        <v>7</v>
      </c>
      <c r="E32" s="595">
        <v>7</v>
      </c>
      <c r="F32" s="601">
        <v>0</v>
      </c>
      <c r="G32" s="596">
        <v>14</v>
      </c>
      <c r="H32" s="596">
        <v>14</v>
      </c>
      <c r="I32" s="596">
        <v>6.12</v>
      </c>
      <c r="J32" s="597">
        <v>1</v>
      </c>
      <c r="K32" s="597">
        <v>3.1708858322556098E-5</v>
      </c>
      <c r="L32" s="597">
        <v>5.12</v>
      </c>
    </row>
    <row r="33" spans="2:14" ht="12" customHeight="1" x14ac:dyDescent="0.15">
      <c r="B33" s="775" t="s">
        <v>669</v>
      </c>
      <c r="C33" s="775"/>
      <c r="D33" s="535">
        <v>152</v>
      </c>
      <c r="E33" s="535">
        <v>158</v>
      </c>
      <c r="F33" s="535">
        <v>270.43799999999999</v>
      </c>
      <c r="G33" s="542">
        <v>264</v>
      </c>
      <c r="H33" s="542">
        <v>285</v>
      </c>
      <c r="I33" s="542">
        <v>609.4</v>
      </c>
      <c r="J33" s="537">
        <v>0.73684210526315796</v>
      </c>
      <c r="K33" s="537">
        <v>5.9793847122534358E-4</v>
      </c>
      <c r="L33" s="537">
        <v>1.2533815514091953</v>
      </c>
    </row>
    <row r="34" spans="2:14" ht="12" customHeight="1" x14ac:dyDescent="0.15">
      <c r="B34" s="789" t="s">
        <v>670</v>
      </c>
      <c r="C34" s="571" t="s">
        <v>327</v>
      </c>
      <c r="D34" s="595">
        <v>416</v>
      </c>
      <c r="E34" s="595">
        <v>450</v>
      </c>
      <c r="F34" s="595">
        <v>1050.47615</v>
      </c>
      <c r="G34" s="596">
        <v>409</v>
      </c>
      <c r="H34" s="596">
        <v>455</v>
      </c>
      <c r="I34" s="596">
        <v>1083.5412900000001</v>
      </c>
      <c r="J34" s="597">
        <v>-1.6826923076923128E-2</v>
      </c>
      <c r="K34" s="597">
        <v>9.2635164670896021E-4</v>
      </c>
      <c r="L34" s="597">
        <v>3.1476335754981433E-2</v>
      </c>
    </row>
    <row r="35" spans="2:14" ht="12" customHeight="1" x14ac:dyDescent="0.15">
      <c r="B35" s="789"/>
      <c r="C35" s="571" t="s">
        <v>671</v>
      </c>
      <c r="D35" s="595">
        <v>283</v>
      </c>
      <c r="E35" s="595">
        <v>301</v>
      </c>
      <c r="F35" s="595">
        <v>959.40330000000006</v>
      </c>
      <c r="G35" s="596">
        <v>288</v>
      </c>
      <c r="H35" s="596">
        <v>299</v>
      </c>
      <c r="I35" s="596">
        <v>1660.3526999999999</v>
      </c>
      <c r="J35" s="597">
        <v>1.7667844522968101E-2</v>
      </c>
      <c r="K35" s="597">
        <v>6.522965140640111E-4</v>
      </c>
      <c r="L35" s="597">
        <v>0.73060974461938977</v>
      </c>
    </row>
    <row r="36" spans="2:14" ht="12" customHeight="1" x14ac:dyDescent="0.15">
      <c r="B36" s="789"/>
      <c r="C36" s="571" t="s">
        <v>323</v>
      </c>
      <c r="D36" s="595">
        <v>5888</v>
      </c>
      <c r="E36" s="595">
        <v>6072</v>
      </c>
      <c r="F36" s="595">
        <v>40236.946869999992</v>
      </c>
      <c r="G36" s="596">
        <v>5239</v>
      </c>
      <c r="H36" s="596">
        <v>5384</v>
      </c>
      <c r="I36" s="596">
        <v>32995.034650000001</v>
      </c>
      <c r="J36" s="597">
        <v>-0.11022418478260865</v>
      </c>
      <c r="K36" s="597">
        <v>1.1865907767990813E-2</v>
      </c>
      <c r="L36" s="597">
        <v>-0.17998165326503546</v>
      </c>
    </row>
    <row r="37" spans="2:14" ht="12" customHeight="1" x14ac:dyDescent="0.15">
      <c r="B37" s="789"/>
      <c r="C37" s="571" t="s">
        <v>673</v>
      </c>
      <c r="D37" s="595">
        <v>2</v>
      </c>
      <c r="E37" s="595">
        <v>2</v>
      </c>
      <c r="F37" s="601">
        <v>0</v>
      </c>
      <c r="G37" s="596">
        <v>5</v>
      </c>
      <c r="H37" s="596">
        <v>6</v>
      </c>
      <c r="I37" s="596">
        <v>5.14</v>
      </c>
      <c r="J37" s="597">
        <v>1.5</v>
      </c>
      <c r="K37" s="597">
        <v>1.1324592258055748E-5</v>
      </c>
      <c r="L37" s="597">
        <v>4.1399999999999997</v>
      </c>
    </row>
    <row r="38" spans="2:14" ht="12" customHeight="1" x14ac:dyDescent="0.15">
      <c r="B38" s="775" t="s">
        <v>678</v>
      </c>
      <c r="C38" s="775"/>
      <c r="D38" s="535">
        <v>6589</v>
      </c>
      <c r="E38" s="535">
        <v>6825</v>
      </c>
      <c r="F38" s="535">
        <v>42246.826319999993</v>
      </c>
      <c r="G38" s="598">
        <v>5941</v>
      </c>
      <c r="H38" s="598">
        <v>6144</v>
      </c>
      <c r="I38" s="598">
        <v>35744.068639999998</v>
      </c>
      <c r="J38" s="537">
        <v>-9.8345727728031518E-2</v>
      </c>
      <c r="K38" s="537">
        <v>1.345588052102184E-2</v>
      </c>
      <c r="L38" s="537">
        <v>-0.15392298656340808</v>
      </c>
    </row>
    <row r="39" spans="2:14" ht="12" customHeight="1" x14ac:dyDescent="0.15">
      <c r="B39" s="789" t="s">
        <v>331</v>
      </c>
      <c r="C39" s="571" t="s">
        <v>679</v>
      </c>
      <c r="D39" s="595">
        <v>233</v>
      </c>
      <c r="E39" s="595">
        <v>268</v>
      </c>
      <c r="F39" s="595">
        <v>632.38599999999997</v>
      </c>
      <c r="G39" s="605">
        <v>209</v>
      </c>
      <c r="H39" s="605">
        <v>231</v>
      </c>
      <c r="I39" s="605">
        <v>608.75300000000004</v>
      </c>
      <c r="J39" s="597">
        <v>-0.10300429184549353</v>
      </c>
      <c r="K39" s="597">
        <v>4.7336795638673032E-4</v>
      </c>
      <c r="L39" s="597">
        <v>-3.7371162549455383E-2</v>
      </c>
    </row>
    <row r="40" spans="2:14" ht="12" customHeight="1" x14ac:dyDescent="0.15">
      <c r="B40" s="789"/>
      <c r="C40" s="571" t="s">
        <v>332</v>
      </c>
      <c r="D40" s="595">
        <v>45964</v>
      </c>
      <c r="E40" s="595">
        <v>49874</v>
      </c>
      <c r="F40" s="595">
        <v>501951.88799999998</v>
      </c>
      <c r="G40" s="605">
        <v>46814</v>
      </c>
      <c r="H40" s="605">
        <v>48508</v>
      </c>
      <c r="I40" s="605">
        <v>488181.05499999999</v>
      </c>
      <c r="J40" s="597">
        <v>1.8492733443564502E-2</v>
      </c>
      <c r="K40" s="597">
        <v>0.10602989239372436</v>
      </c>
      <c r="L40" s="597">
        <v>-2.7434567593458303E-2</v>
      </c>
    </row>
    <row r="41" spans="2:14" ht="12" customHeight="1" x14ac:dyDescent="0.15">
      <c r="B41" s="789"/>
      <c r="C41" s="571" t="s">
        <v>334</v>
      </c>
      <c r="D41" s="595">
        <v>30673</v>
      </c>
      <c r="E41" s="595">
        <v>33884</v>
      </c>
      <c r="F41" s="595">
        <v>461043.64600000001</v>
      </c>
      <c r="G41" s="605">
        <v>32663</v>
      </c>
      <c r="H41" s="605">
        <v>36129</v>
      </c>
      <c r="I41" s="605">
        <v>479606.44300000003</v>
      </c>
      <c r="J41" s="597">
        <v>6.487790564992002E-2</v>
      </c>
      <c r="K41" s="597">
        <v>7.3979031384974983E-2</v>
      </c>
      <c r="L41" s="597">
        <v>4.0262559002927967E-2</v>
      </c>
    </row>
    <row r="42" spans="2:14" ht="12" customHeight="1" x14ac:dyDescent="0.15">
      <c r="B42" s="789"/>
      <c r="C42" s="571" t="s">
        <v>699</v>
      </c>
      <c r="D42" s="595">
        <v>9</v>
      </c>
      <c r="E42" s="595">
        <v>11</v>
      </c>
      <c r="F42" s="595">
        <v>12.5</v>
      </c>
      <c r="G42" s="605">
        <v>22</v>
      </c>
      <c r="H42" s="605">
        <v>2809</v>
      </c>
      <c r="I42" s="605">
        <v>18.3</v>
      </c>
      <c r="J42" s="597">
        <v>1.4444444444444446</v>
      </c>
      <c r="K42" s="597">
        <v>4.9828205935445296E-5</v>
      </c>
      <c r="L42" s="597">
        <v>0.46399999999999997</v>
      </c>
    </row>
    <row r="43" spans="2:14" ht="12" customHeight="1" x14ac:dyDescent="0.15">
      <c r="B43" s="775" t="s">
        <v>637</v>
      </c>
      <c r="C43" s="775"/>
      <c r="D43" s="535">
        <v>76879</v>
      </c>
      <c r="E43" s="535">
        <v>84037</v>
      </c>
      <c r="F43" s="535">
        <v>963640.42</v>
      </c>
      <c r="G43" s="542">
        <v>79708</v>
      </c>
      <c r="H43" s="542">
        <v>87677</v>
      </c>
      <c r="I43" s="542">
        <v>968414.55100000009</v>
      </c>
      <c r="J43" s="537">
        <v>3.6798085302878647E-2</v>
      </c>
      <c r="K43" s="537">
        <v>0.18053211994102153</v>
      </c>
      <c r="L43" s="537">
        <v>4.9542660321368892E-3</v>
      </c>
      <c r="M43" s="548"/>
      <c r="N43" s="548"/>
    </row>
    <row r="44" spans="2:14" ht="12" customHeight="1" x14ac:dyDescent="0.15">
      <c r="B44" s="780" t="s">
        <v>10</v>
      </c>
      <c r="C44" s="780"/>
      <c r="D44" s="552">
        <v>426656</v>
      </c>
      <c r="E44" s="552">
        <v>442944</v>
      </c>
      <c r="F44" s="552">
        <v>5491805.2407600004</v>
      </c>
      <c r="G44" s="542">
        <v>441517</v>
      </c>
      <c r="H44" s="542">
        <v>459937</v>
      </c>
      <c r="I44" s="542">
        <v>5420523.4746500002</v>
      </c>
      <c r="J44" s="553">
        <v>3.483133953348827E-2</v>
      </c>
      <c r="K44" s="553">
        <v>1</v>
      </c>
      <c r="L44" s="553">
        <v>-1.2979660236482782E-2</v>
      </c>
    </row>
    <row r="45" spans="2:14" s="526" customFormat="1" ht="10.5" customHeight="1" x14ac:dyDescent="0.15">
      <c r="B45" s="781" t="s">
        <v>683</v>
      </c>
      <c r="C45" s="781"/>
      <c r="D45" s="781"/>
      <c r="E45" s="781"/>
      <c r="F45" s="781"/>
      <c r="G45" s="781"/>
      <c r="H45" s="781"/>
      <c r="I45" s="781"/>
      <c r="J45" s="781"/>
      <c r="K45" s="781"/>
      <c r="L45" s="781"/>
    </row>
    <row r="46" spans="2:14" s="526" customFormat="1" x14ac:dyDescent="0.15">
      <c r="B46" s="782" t="s">
        <v>684</v>
      </c>
      <c r="C46" s="782"/>
      <c r="D46" s="782"/>
      <c r="E46" s="782"/>
      <c r="F46" s="782"/>
      <c r="G46" s="782"/>
      <c r="H46" s="782"/>
      <c r="I46" s="782"/>
      <c r="J46" s="782"/>
      <c r="K46" s="782"/>
      <c r="L46" s="782"/>
    </row>
    <row r="47" spans="2:14" s="526" customFormat="1" x14ac:dyDescent="0.15">
      <c r="B47" s="783" t="s">
        <v>687</v>
      </c>
      <c r="C47" s="783"/>
      <c r="D47" s="783"/>
      <c r="E47" s="783"/>
      <c r="F47" s="783"/>
      <c r="G47" s="783"/>
      <c r="H47" s="783"/>
      <c r="I47" s="783"/>
      <c r="J47" s="783"/>
      <c r="K47" s="783"/>
      <c r="L47" s="783"/>
    </row>
    <row r="48" spans="2:14" s="526" customFormat="1" x14ac:dyDescent="0.15">
      <c r="D48" s="527"/>
      <c r="E48" s="527"/>
      <c r="F48" s="527"/>
      <c r="G48" s="527"/>
      <c r="H48" s="527"/>
      <c r="I48" s="527"/>
      <c r="J48" s="527"/>
      <c r="K48" s="527"/>
      <c r="L48" s="527"/>
    </row>
    <row r="49" s="526" customFormat="1" x14ac:dyDescent="0.15"/>
    <row r="50" s="526" customFormat="1" x14ac:dyDescent="0.15"/>
    <row r="51" s="526" customFormat="1" x14ac:dyDescent="0.15"/>
    <row r="52" s="526" customFormat="1" x14ac:dyDescent="0.15"/>
    <row r="53" s="526" customFormat="1" x14ac:dyDescent="0.15"/>
    <row r="54" s="526" customFormat="1" x14ac:dyDescent="0.15"/>
    <row r="55" s="526" customFormat="1" x14ac:dyDescent="0.15"/>
    <row r="56" s="526" customFormat="1" x14ac:dyDescent="0.15"/>
    <row r="57" s="526" customFormat="1" x14ac:dyDescent="0.15"/>
    <row r="58" s="526" customFormat="1" x14ac:dyDescent="0.15"/>
    <row r="59" s="526" customFormat="1" x14ac:dyDescent="0.15"/>
    <row r="60" s="526" customFormat="1" x14ac:dyDescent="0.15"/>
    <row r="61" s="526" customFormat="1" x14ac:dyDescent="0.15"/>
    <row r="62" s="526" customFormat="1" x14ac:dyDescent="0.15"/>
    <row r="63" s="526" customFormat="1" x14ac:dyDescent="0.15"/>
    <row r="64" s="526" customFormat="1" x14ac:dyDescent="0.15"/>
    <row r="65" s="526" customFormat="1" x14ac:dyDescent="0.15"/>
    <row r="66" s="526" customFormat="1" x14ac:dyDescent="0.15"/>
    <row r="67" s="526" customFormat="1" x14ac:dyDescent="0.15"/>
    <row r="68" s="526" customFormat="1" x14ac:dyDescent="0.15"/>
    <row r="69" s="526" customFormat="1" x14ac:dyDescent="0.15"/>
    <row r="70" s="526" customFormat="1" x14ac:dyDescent="0.15"/>
    <row r="71" s="526" customFormat="1" x14ac:dyDescent="0.15"/>
    <row r="72" s="526" customFormat="1" x14ac:dyDescent="0.15"/>
    <row r="73" s="526" customFormat="1" x14ac:dyDescent="0.15"/>
    <row r="74" s="526" customFormat="1" x14ac:dyDescent="0.15"/>
    <row r="75" s="526" customFormat="1" x14ac:dyDescent="0.15"/>
    <row r="76" s="526" customFormat="1" x14ac:dyDescent="0.15"/>
    <row r="77" s="526" customFormat="1" x14ac:dyDescent="0.15"/>
    <row r="78" s="526" customFormat="1" x14ac:dyDescent="0.15"/>
    <row r="79" s="526" customFormat="1" x14ac:dyDescent="0.15"/>
    <row r="80" s="526" customFormat="1" x14ac:dyDescent="0.15"/>
    <row r="81" s="526" customFormat="1" x14ac:dyDescent="0.15"/>
    <row r="82" s="526" customFormat="1" x14ac:dyDescent="0.15"/>
    <row r="83" s="526" customFormat="1" x14ac:dyDescent="0.15"/>
    <row r="84" s="526" customFormat="1" x14ac:dyDescent="0.15"/>
    <row r="85" s="526" customFormat="1" x14ac:dyDescent="0.15"/>
    <row r="86" s="526" customFormat="1" x14ac:dyDescent="0.15"/>
    <row r="87" s="526" customFormat="1" x14ac:dyDescent="0.15"/>
    <row r="88" s="526" customFormat="1" x14ac:dyDescent="0.15"/>
    <row r="89" s="526" customFormat="1" x14ac:dyDescent="0.15"/>
    <row r="90" s="526" customFormat="1" x14ac:dyDescent="0.15"/>
    <row r="91" s="526" customFormat="1" x14ac:dyDescent="0.15"/>
    <row r="92" s="526" customFormat="1" x14ac:dyDescent="0.15"/>
    <row r="93" s="526" customFormat="1" x14ac:dyDescent="0.15"/>
    <row r="94" s="526" customFormat="1" x14ac:dyDescent="0.15"/>
    <row r="95" s="526" customFormat="1" x14ac:dyDescent="0.15"/>
    <row r="96" s="526" customFormat="1" x14ac:dyDescent="0.15"/>
    <row r="97" s="526" customFormat="1" x14ac:dyDescent="0.15"/>
    <row r="98" s="526" customFormat="1" x14ac:dyDescent="0.15"/>
    <row r="99" s="526" customFormat="1" x14ac:dyDescent="0.15"/>
    <row r="100" s="526" customFormat="1" x14ac:dyDescent="0.15"/>
    <row r="101" s="526" customFormat="1" x14ac:dyDescent="0.15"/>
    <row r="102" s="526" customFormat="1" x14ac:dyDescent="0.15"/>
    <row r="103" s="526" customFormat="1" x14ac:dyDescent="0.15"/>
    <row r="104" s="526" customFormat="1" x14ac:dyDescent="0.15"/>
    <row r="105" s="526" customFormat="1" x14ac:dyDescent="0.15"/>
    <row r="106" s="526" customFormat="1" x14ac:dyDescent="0.15"/>
    <row r="107" s="526" customFormat="1" x14ac:dyDescent="0.15"/>
    <row r="108" s="526" customFormat="1" x14ac:dyDescent="0.15"/>
    <row r="109" s="526" customFormat="1" x14ac:dyDescent="0.15"/>
    <row r="110" s="526" customFormat="1" x14ac:dyDescent="0.15"/>
    <row r="111" s="526" customFormat="1" x14ac:dyDescent="0.15"/>
    <row r="112" s="526" customFormat="1" x14ac:dyDescent="0.15"/>
    <row r="113" s="526" customFormat="1" x14ac:dyDescent="0.15"/>
    <row r="114" s="526" customFormat="1" x14ac:dyDescent="0.15"/>
    <row r="115" s="526" customFormat="1" x14ac:dyDescent="0.15"/>
    <row r="116" s="526" customFormat="1" x14ac:dyDescent="0.15"/>
    <row r="117" s="526" customFormat="1" x14ac:dyDescent="0.15"/>
    <row r="118" s="526" customFormat="1" x14ac:dyDescent="0.15"/>
    <row r="119" s="526" customFormat="1" x14ac:dyDescent="0.15"/>
    <row r="120" s="526" customFormat="1" x14ac:dyDescent="0.15"/>
    <row r="121" s="526" customFormat="1" x14ac:dyDescent="0.15"/>
    <row r="122" s="526" customFormat="1" x14ac:dyDescent="0.15"/>
    <row r="123" s="526" customFormat="1" x14ac:dyDescent="0.15"/>
    <row r="124" s="526" customFormat="1" x14ac:dyDescent="0.15"/>
    <row r="125" s="526" customFormat="1" x14ac:dyDescent="0.15"/>
    <row r="126" s="526" customFormat="1" x14ac:dyDescent="0.15"/>
    <row r="127" s="526" customFormat="1" x14ac:dyDescent="0.15"/>
    <row r="128" s="526" customFormat="1" x14ac:dyDescent="0.15"/>
    <row r="129" s="526" customFormat="1" x14ac:dyDescent="0.15"/>
    <row r="130" s="526" customFormat="1" x14ac:dyDescent="0.15"/>
    <row r="131" s="526" customFormat="1" x14ac:dyDescent="0.15"/>
    <row r="132" s="526" customFormat="1" x14ac:dyDescent="0.15"/>
    <row r="133" s="526" customFormat="1" x14ac:dyDescent="0.15"/>
    <row r="134" s="526" customFormat="1" x14ac:dyDescent="0.15"/>
    <row r="135" s="526" customFormat="1" x14ac:dyDescent="0.15"/>
    <row r="136" s="526" customFormat="1" x14ac:dyDescent="0.15"/>
    <row r="137" s="526" customFormat="1" x14ac:dyDescent="0.15"/>
    <row r="138" s="526" customFormat="1" x14ac:dyDescent="0.15"/>
    <row r="139" s="526" customFormat="1" x14ac:dyDescent="0.15"/>
    <row r="140" s="526" customFormat="1" x14ac:dyDescent="0.15"/>
    <row r="141" s="526" customFormat="1" x14ac:dyDescent="0.15"/>
    <row r="142" s="526" customFormat="1" x14ac:dyDescent="0.15"/>
    <row r="143" s="526" customFormat="1" x14ac:dyDescent="0.15"/>
    <row r="144" s="526" customFormat="1" x14ac:dyDescent="0.15"/>
    <row r="145" s="526" customFormat="1" x14ac:dyDescent="0.15"/>
    <row r="146" s="526" customFormat="1" x14ac:dyDescent="0.15"/>
    <row r="147" s="526" customFormat="1" x14ac:dyDescent="0.15"/>
    <row r="148" s="526" customFormat="1" x14ac:dyDescent="0.15"/>
    <row r="149" s="526" customFormat="1" x14ac:dyDescent="0.15"/>
    <row r="150" s="526" customFormat="1" x14ac:dyDescent="0.15"/>
    <row r="151" s="526" customFormat="1" x14ac:dyDescent="0.15"/>
    <row r="152" s="526" customFormat="1" x14ac:dyDescent="0.15"/>
    <row r="153" s="526" customFormat="1" x14ac:dyDescent="0.15"/>
    <row r="154" s="526" customFormat="1" x14ac:dyDescent="0.15"/>
    <row r="155" s="526" customFormat="1" x14ac:dyDescent="0.15"/>
    <row r="156" s="526" customFormat="1" x14ac:dyDescent="0.15"/>
    <row r="157" s="526" customFormat="1" x14ac:dyDescent="0.15"/>
    <row r="158" s="526" customFormat="1" x14ac:dyDescent="0.15"/>
    <row r="159" s="526" customFormat="1" x14ac:dyDescent="0.15"/>
    <row r="160" s="526" customFormat="1" x14ac:dyDescent="0.15"/>
    <row r="161" s="526" customFormat="1" x14ac:dyDescent="0.15"/>
    <row r="162" s="526" customFormat="1" x14ac:dyDescent="0.15"/>
    <row r="163" s="526" customFormat="1" x14ac:dyDescent="0.15"/>
    <row r="164" s="526" customFormat="1" x14ac:dyDescent="0.15"/>
    <row r="165" s="526" customFormat="1" x14ac:dyDescent="0.15"/>
    <row r="166" s="526" customFormat="1" x14ac:dyDescent="0.15"/>
    <row r="167" s="526" customFormat="1" x14ac:dyDescent="0.15"/>
    <row r="168" s="526" customFormat="1" x14ac:dyDescent="0.15"/>
    <row r="169" s="526" customFormat="1" x14ac:dyDescent="0.15"/>
    <row r="170" s="526" customFormat="1" x14ac:dyDescent="0.15"/>
    <row r="171" s="526" customFormat="1" x14ac:dyDescent="0.15"/>
    <row r="172" s="526" customFormat="1" x14ac:dyDescent="0.15"/>
    <row r="173" s="526" customFormat="1" x14ac:dyDescent="0.15"/>
    <row r="174" s="526" customFormat="1" x14ac:dyDescent="0.15"/>
    <row r="175" s="526" customFormat="1" x14ac:dyDescent="0.15"/>
    <row r="176" s="526" customFormat="1" x14ac:dyDescent="0.15"/>
    <row r="177" s="526" customFormat="1" x14ac:dyDescent="0.15"/>
    <row r="178" s="526" customFormat="1" x14ac:dyDescent="0.15"/>
    <row r="179" s="526" customFormat="1" x14ac:dyDescent="0.15"/>
    <row r="180" s="526" customFormat="1" x14ac:dyDescent="0.15"/>
    <row r="181" s="526" customFormat="1" x14ac:dyDescent="0.15"/>
    <row r="182" s="526" customFormat="1" x14ac:dyDescent="0.15"/>
    <row r="183" s="526" customFormat="1" x14ac:dyDescent="0.15"/>
    <row r="184" s="526" customFormat="1" x14ac:dyDescent="0.15"/>
    <row r="185" s="526" customFormat="1" x14ac:dyDescent="0.15"/>
    <row r="186" s="526" customFormat="1" x14ac:dyDescent="0.15"/>
    <row r="187" s="526" customFormat="1" x14ac:dyDescent="0.15"/>
    <row r="188" s="526" customFormat="1" x14ac:dyDescent="0.15"/>
    <row r="189" s="526" customFormat="1" x14ac:dyDescent="0.15"/>
    <row r="190" s="526" customFormat="1" x14ac:dyDescent="0.15"/>
    <row r="191" s="526" customFormat="1" x14ac:dyDescent="0.15"/>
    <row r="192" s="526" customFormat="1" x14ac:dyDescent="0.15"/>
    <row r="193" s="526" customFormat="1" x14ac:dyDescent="0.15"/>
    <row r="194" s="526" customFormat="1" x14ac:dyDescent="0.15"/>
    <row r="195" s="526" customFormat="1" x14ac:dyDescent="0.15"/>
    <row r="196" s="526" customFormat="1" x14ac:dyDescent="0.15"/>
    <row r="197" s="526" customFormat="1" x14ac:dyDescent="0.15"/>
    <row r="198" s="526" customFormat="1" x14ac:dyDescent="0.15"/>
    <row r="199" s="526" customFormat="1" x14ac:dyDescent="0.15"/>
    <row r="200" s="526" customFormat="1" x14ac:dyDescent="0.15"/>
    <row r="201" s="526" customFormat="1" x14ac:dyDescent="0.15"/>
    <row r="202" s="526" customFormat="1" x14ac:dyDescent="0.15"/>
    <row r="203" s="526" customFormat="1" x14ac:dyDescent="0.15"/>
    <row r="204" s="526" customFormat="1" x14ac:dyDescent="0.15"/>
    <row r="205" s="526" customFormat="1" x14ac:dyDescent="0.15"/>
    <row r="206" s="526" customFormat="1" x14ac:dyDescent="0.15"/>
    <row r="207" s="526" customFormat="1" x14ac:dyDescent="0.15"/>
    <row r="208" s="526" customFormat="1" x14ac:dyDescent="0.15"/>
    <row r="209" s="526" customFormat="1" x14ac:dyDescent="0.15"/>
    <row r="210" s="526" customFormat="1" x14ac:dyDescent="0.15"/>
    <row r="211" s="526" customFormat="1" x14ac:dyDescent="0.15"/>
    <row r="212" s="526" customFormat="1" x14ac:dyDescent="0.15"/>
    <row r="213" s="526" customFormat="1" x14ac:dyDescent="0.15"/>
    <row r="214" s="526" customFormat="1" x14ac:dyDescent="0.15"/>
    <row r="215" s="526" customFormat="1" x14ac:dyDescent="0.15"/>
    <row r="216" s="526" customFormat="1" x14ac:dyDescent="0.15"/>
    <row r="217" s="526" customFormat="1" x14ac:dyDescent="0.15"/>
    <row r="218" s="526" customFormat="1" x14ac:dyDescent="0.15"/>
    <row r="219" s="526" customFormat="1" x14ac:dyDescent="0.15"/>
    <row r="220" s="526" customFormat="1" x14ac:dyDescent="0.15"/>
    <row r="221" s="526" customFormat="1" x14ac:dyDescent="0.15"/>
    <row r="222" s="526" customFormat="1" x14ac:dyDescent="0.15"/>
    <row r="223" s="526" customFormat="1" x14ac:dyDescent="0.15"/>
    <row r="224" s="526" customFormat="1" x14ac:dyDescent="0.15"/>
    <row r="225" s="526" customFormat="1" x14ac:dyDescent="0.15"/>
    <row r="226" s="526" customFormat="1" x14ac:dyDescent="0.15"/>
    <row r="227" s="526" customFormat="1" x14ac:dyDescent="0.15"/>
    <row r="228" s="526" customFormat="1" x14ac:dyDescent="0.15"/>
    <row r="229" s="526" customFormat="1" x14ac:dyDescent="0.15"/>
    <row r="230" s="526" customFormat="1" x14ac:dyDescent="0.15"/>
    <row r="231" s="526" customFormat="1" x14ac:dyDescent="0.15"/>
    <row r="232" s="526" customFormat="1" x14ac:dyDescent="0.15"/>
    <row r="233" s="526" customFormat="1" x14ac:dyDescent="0.15"/>
    <row r="234" s="526" customFormat="1" x14ac:dyDescent="0.15"/>
    <row r="235" s="526" customFormat="1" x14ac:dyDescent="0.15"/>
    <row r="236" s="526" customFormat="1" x14ac:dyDescent="0.15"/>
    <row r="237" s="526" customFormat="1" x14ac:dyDescent="0.15"/>
    <row r="238" s="526" customFormat="1" x14ac:dyDescent="0.15"/>
    <row r="239" s="526" customFormat="1" x14ac:dyDescent="0.15"/>
    <row r="240" s="526" customFormat="1" x14ac:dyDescent="0.15"/>
    <row r="241" s="526" customFormat="1" x14ac:dyDescent="0.15"/>
    <row r="242" s="526" customFormat="1" x14ac:dyDescent="0.15"/>
    <row r="243" s="526" customFormat="1" x14ac:dyDescent="0.15"/>
    <row r="244" s="526" customFormat="1" x14ac:dyDescent="0.15"/>
    <row r="245" s="526" customFormat="1" x14ac:dyDescent="0.15"/>
    <row r="246" s="526" customFormat="1" x14ac:dyDescent="0.15"/>
    <row r="247" s="526" customFormat="1" x14ac:dyDescent="0.15"/>
    <row r="248" s="526" customFormat="1" x14ac:dyDescent="0.15"/>
    <row r="249" s="526" customFormat="1" x14ac:dyDescent="0.15"/>
    <row r="250" s="526" customFormat="1" x14ac:dyDescent="0.15"/>
    <row r="251" s="526" customFormat="1" x14ac:dyDescent="0.15"/>
    <row r="252" s="526" customFormat="1" x14ac:dyDescent="0.15"/>
    <row r="253" s="526" customFormat="1" x14ac:dyDescent="0.15"/>
    <row r="254" s="526" customFormat="1" x14ac:dyDescent="0.15"/>
    <row r="255" s="526" customFormat="1" x14ac:dyDescent="0.15"/>
    <row r="256" s="526" customFormat="1" x14ac:dyDescent="0.15"/>
    <row r="257" s="526" customFormat="1" x14ac:dyDescent="0.15"/>
    <row r="258" s="526" customFormat="1" x14ac:dyDescent="0.15"/>
    <row r="259" s="526" customFormat="1" x14ac:dyDescent="0.15"/>
    <row r="260" s="526" customFormat="1" x14ac:dyDescent="0.15"/>
    <row r="261" s="526" customFormat="1" x14ac:dyDescent="0.15"/>
    <row r="262" s="526" customFormat="1" x14ac:dyDescent="0.15"/>
    <row r="263" s="526" customFormat="1" x14ac:dyDescent="0.15"/>
    <row r="264" s="526" customFormat="1" x14ac:dyDescent="0.15"/>
    <row r="265" s="526" customFormat="1" x14ac:dyDescent="0.15"/>
    <row r="266" s="526" customFormat="1" x14ac:dyDescent="0.15"/>
    <row r="267" s="526" customFormat="1" x14ac:dyDescent="0.15"/>
    <row r="268" s="526" customFormat="1" x14ac:dyDescent="0.15"/>
    <row r="269" s="526" customFormat="1" x14ac:dyDescent="0.15"/>
    <row r="270" s="526" customFormat="1" x14ac:dyDescent="0.15"/>
    <row r="271" s="526" customFormat="1" x14ac:dyDescent="0.15"/>
    <row r="272" s="526" customFormat="1" x14ac:dyDescent="0.15"/>
    <row r="273" s="526" customFormat="1" x14ac:dyDescent="0.15"/>
    <row r="274" s="526" customFormat="1" x14ac:dyDescent="0.15"/>
    <row r="275" s="526" customFormat="1" x14ac:dyDescent="0.15"/>
    <row r="276" s="526" customFormat="1" x14ac:dyDescent="0.15"/>
    <row r="277" s="526" customFormat="1" x14ac:dyDescent="0.15"/>
    <row r="278" s="526" customFormat="1" x14ac:dyDescent="0.15"/>
    <row r="279" s="526" customFormat="1" x14ac:dyDescent="0.15"/>
    <row r="280" s="526" customFormat="1" x14ac:dyDescent="0.15"/>
    <row r="281" s="526" customFormat="1" x14ac:dyDescent="0.15"/>
    <row r="282" s="526" customFormat="1" x14ac:dyDescent="0.15"/>
    <row r="283" s="526" customFormat="1" x14ac:dyDescent="0.15"/>
    <row r="284" s="526" customFormat="1" x14ac:dyDescent="0.15"/>
    <row r="285" s="526" customFormat="1" x14ac:dyDescent="0.15"/>
    <row r="286" s="526" customFormat="1" x14ac:dyDescent="0.15"/>
    <row r="287" s="526" customFormat="1" x14ac:dyDescent="0.15"/>
    <row r="288" s="526" customFormat="1" x14ac:dyDescent="0.15"/>
  </sheetData>
  <mergeCells count="34">
    <mergeCell ref="B45:L45"/>
    <mergeCell ref="B46:L46"/>
    <mergeCell ref="B47:L47"/>
    <mergeCell ref="B33:C33"/>
    <mergeCell ref="B34:B37"/>
    <mergeCell ref="B38:C38"/>
    <mergeCell ref="B39:B42"/>
    <mergeCell ref="B43:C43"/>
    <mergeCell ref="B44:C44"/>
    <mergeCell ref="B30:B32"/>
    <mergeCell ref="B7:B9"/>
    <mergeCell ref="B10:C10"/>
    <mergeCell ref="B12:C12"/>
    <mergeCell ref="B13:B16"/>
    <mergeCell ref="B17:C17"/>
    <mergeCell ref="B19:C19"/>
    <mergeCell ref="B21:C21"/>
    <mergeCell ref="B23:C23"/>
    <mergeCell ref="B24:B26"/>
    <mergeCell ref="B27:C27"/>
    <mergeCell ref="B29:C29"/>
    <mergeCell ref="L4:L6"/>
    <mergeCell ref="D5:D6"/>
    <mergeCell ref="E5:E6"/>
    <mergeCell ref="F5:F6"/>
    <mergeCell ref="G5:G6"/>
    <mergeCell ref="H5:H6"/>
    <mergeCell ref="I5:I6"/>
    <mergeCell ref="K4:K6"/>
    <mergeCell ref="B4:B6"/>
    <mergeCell ref="C4:C6"/>
    <mergeCell ref="D4:F4"/>
    <mergeCell ref="G4:I4"/>
    <mergeCell ref="J4:J6"/>
  </mergeCells>
  <pageMargins left="0.7" right="0.7" top="0.75" bottom="0.75" header="0.3" footer="0.3"/>
  <pageSetup paperSize="256"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O23"/>
  <sheetViews>
    <sheetView zoomScaleNormal="100" workbookViewId="0"/>
  </sheetViews>
  <sheetFormatPr baseColWidth="10" defaultColWidth="11.42578125" defaultRowHeight="15" x14ac:dyDescent="0.25"/>
  <cols>
    <col min="1" max="1" width="3.7109375" style="253" customWidth="1"/>
    <col min="2" max="2" width="17.7109375" style="253" customWidth="1"/>
    <col min="3" max="3" width="11.42578125" style="253"/>
    <col min="4" max="4" width="11" style="253" bestFit="1" customWidth="1"/>
    <col min="5" max="5" width="9.140625" style="253" bestFit="1" customWidth="1"/>
    <col min="6" max="6" width="9.85546875" style="253" bestFit="1" customWidth="1"/>
    <col min="7" max="7" width="11.42578125" style="253"/>
    <col min="8" max="8" width="11" style="253" bestFit="1" customWidth="1"/>
    <col min="9" max="9" width="9.140625" style="253" bestFit="1" customWidth="1"/>
    <col min="10" max="10" width="9.85546875" style="253" bestFit="1" customWidth="1"/>
    <col min="11" max="12" width="11.42578125" style="253"/>
    <col min="13" max="13" width="14.42578125" style="253" customWidth="1"/>
    <col min="14" max="16384" width="11.42578125" style="253"/>
  </cols>
  <sheetData>
    <row r="2" spans="2:15" x14ac:dyDescent="0.25">
      <c r="B2" s="795" t="s">
        <v>708</v>
      </c>
    </row>
    <row r="3" spans="2:15" x14ac:dyDescent="0.25">
      <c r="B3" s="406" t="s">
        <v>709</v>
      </c>
    </row>
    <row r="4" spans="2:15" ht="15" customHeight="1" x14ac:dyDescent="0.25">
      <c r="B4" s="796" t="s">
        <v>641</v>
      </c>
      <c r="C4" s="797">
        <v>2017</v>
      </c>
      <c r="D4" s="797"/>
      <c r="E4" s="797"/>
      <c r="F4" s="797"/>
      <c r="G4" s="808">
        <v>2018</v>
      </c>
      <c r="H4" s="808"/>
      <c r="I4" s="808"/>
      <c r="J4" s="808"/>
      <c r="K4" s="808" t="s">
        <v>710</v>
      </c>
      <c r="L4" s="808" t="s">
        <v>711</v>
      </c>
    </row>
    <row r="5" spans="2:15" ht="22.5" x14ac:dyDescent="0.25">
      <c r="B5" s="796"/>
      <c r="C5" s="798" t="s">
        <v>703</v>
      </c>
      <c r="D5" s="798" t="s">
        <v>712</v>
      </c>
      <c r="E5" s="798" t="s">
        <v>704</v>
      </c>
      <c r="F5" s="798" t="s">
        <v>10</v>
      </c>
      <c r="G5" s="809" t="s">
        <v>703</v>
      </c>
      <c r="H5" s="809" t="s">
        <v>712</v>
      </c>
      <c r="I5" s="809" t="s">
        <v>704</v>
      </c>
      <c r="J5" s="809" t="s">
        <v>10</v>
      </c>
      <c r="K5" s="808"/>
      <c r="L5" s="808"/>
    </row>
    <row r="6" spans="2:15" x14ac:dyDescent="0.25">
      <c r="B6" s="799" t="s">
        <v>253</v>
      </c>
      <c r="C6" s="389">
        <v>16120</v>
      </c>
      <c r="D6" s="389">
        <v>3998</v>
      </c>
      <c r="E6" s="389">
        <v>46</v>
      </c>
      <c r="F6" s="800">
        <v>20164</v>
      </c>
      <c r="G6" s="389">
        <v>15548</v>
      </c>
      <c r="H6" s="389">
        <v>2733</v>
      </c>
      <c r="I6" s="389">
        <v>56</v>
      </c>
      <c r="J6" s="801">
        <v>18337</v>
      </c>
      <c r="K6" s="434">
        <f t="shared" ref="K6:K22" si="0">+G6/$G$22</f>
        <v>2.7456042607370466E-2</v>
      </c>
      <c r="L6" s="802">
        <f t="shared" ref="L6:L22" si="1">+G6/C6-1</f>
        <v>-3.5483870967741971E-2</v>
      </c>
      <c r="O6" s="803"/>
    </row>
    <row r="7" spans="2:15" x14ac:dyDescent="0.25">
      <c r="B7" s="799" t="s">
        <v>263</v>
      </c>
      <c r="C7" s="389">
        <v>4412</v>
      </c>
      <c r="D7" s="389">
        <v>95</v>
      </c>
      <c r="E7" s="389">
        <v>8</v>
      </c>
      <c r="F7" s="800">
        <v>4515</v>
      </c>
      <c r="G7" s="389">
        <v>3906</v>
      </c>
      <c r="H7" s="389">
        <v>266</v>
      </c>
      <c r="I7" s="389">
        <v>10</v>
      </c>
      <c r="J7" s="801">
        <v>4182</v>
      </c>
      <c r="K7" s="434">
        <f t="shared" si="0"/>
        <v>6.8975625433746494E-3</v>
      </c>
      <c r="L7" s="802">
        <f t="shared" si="1"/>
        <v>-0.11468721668177695</v>
      </c>
      <c r="O7" s="803"/>
    </row>
    <row r="8" spans="2:15" x14ac:dyDescent="0.25">
      <c r="B8" s="799" t="s">
        <v>270</v>
      </c>
      <c r="C8" s="389">
        <v>570</v>
      </c>
      <c r="D8" s="389" t="s">
        <v>284</v>
      </c>
      <c r="E8" s="389" t="s">
        <v>284</v>
      </c>
      <c r="F8" s="800">
        <v>570</v>
      </c>
      <c r="G8" s="389">
        <v>517</v>
      </c>
      <c r="H8" s="389" t="s">
        <v>284</v>
      </c>
      <c r="I8" s="389" t="s">
        <v>284</v>
      </c>
      <c r="J8" s="801">
        <v>517</v>
      </c>
      <c r="K8" s="434">
        <f t="shared" si="0"/>
        <v>9.1296462747688008E-4</v>
      </c>
      <c r="L8" s="802">
        <f t="shared" si="1"/>
        <v>-9.2982456140350833E-2</v>
      </c>
      <c r="O8" s="803"/>
    </row>
    <row r="9" spans="2:15" x14ac:dyDescent="0.25">
      <c r="B9" s="799" t="s">
        <v>233</v>
      </c>
      <c r="C9" s="389">
        <v>10932</v>
      </c>
      <c r="D9" s="389">
        <v>411</v>
      </c>
      <c r="E9" s="389">
        <v>112</v>
      </c>
      <c r="F9" s="800">
        <v>11455</v>
      </c>
      <c r="G9" s="389">
        <v>12248</v>
      </c>
      <c r="H9" s="389">
        <v>291</v>
      </c>
      <c r="I9" s="389">
        <v>142</v>
      </c>
      <c r="J9" s="801">
        <v>12681</v>
      </c>
      <c r="K9" s="434">
        <f t="shared" si="0"/>
        <v>2.162860881496485E-2</v>
      </c>
      <c r="L9" s="802">
        <f t="shared" si="1"/>
        <v>0.1203805342114892</v>
      </c>
      <c r="O9" s="803"/>
    </row>
    <row r="10" spans="2:15" x14ac:dyDescent="0.25">
      <c r="B10" s="799" t="s">
        <v>651</v>
      </c>
      <c r="C10" s="389">
        <v>830</v>
      </c>
      <c r="D10" s="389" t="s">
        <v>284</v>
      </c>
      <c r="E10" s="389">
        <v>1</v>
      </c>
      <c r="F10" s="800">
        <v>831</v>
      </c>
      <c r="G10" s="389">
        <v>867</v>
      </c>
      <c r="H10" s="389">
        <v>11</v>
      </c>
      <c r="I10" s="389" t="s">
        <v>284</v>
      </c>
      <c r="J10" s="801">
        <v>878</v>
      </c>
      <c r="K10" s="434">
        <f t="shared" si="0"/>
        <v>1.5310257872774759E-3</v>
      </c>
      <c r="L10" s="802">
        <f t="shared" si="1"/>
        <v>4.4578313253011981E-2</v>
      </c>
      <c r="O10" s="803"/>
    </row>
    <row r="11" spans="2:15" x14ac:dyDescent="0.25">
      <c r="B11" s="799" t="s">
        <v>235</v>
      </c>
      <c r="C11" s="389">
        <v>1435</v>
      </c>
      <c r="D11" s="389" t="s">
        <v>284</v>
      </c>
      <c r="E11" s="389" t="s">
        <v>284</v>
      </c>
      <c r="F11" s="800">
        <v>1435</v>
      </c>
      <c r="G11" s="389">
        <v>1397</v>
      </c>
      <c r="H11" s="389">
        <v>2</v>
      </c>
      <c r="I11" s="389">
        <v>13</v>
      </c>
      <c r="J11" s="801">
        <v>1412</v>
      </c>
      <c r="K11" s="434">
        <f t="shared" si="0"/>
        <v>2.4669469721183782E-3</v>
      </c>
      <c r="L11" s="802">
        <f t="shared" si="1"/>
        <v>-2.6480836236933758E-2</v>
      </c>
      <c r="O11" s="803"/>
    </row>
    <row r="12" spans="2:15" x14ac:dyDescent="0.25">
      <c r="B12" s="799" t="s">
        <v>655</v>
      </c>
      <c r="C12" s="389">
        <v>39168</v>
      </c>
      <c r="D12" s="389">
        <v>276</v>
      </c>
      <c r="E12" s="389">
        <v>1412</v>
      </c>
      <c r="F12" s="800">
        <v>40856</v>
      </c>
      <c r="G12" s="389">
        <v>36790</v>
      </c>
      <c r="H12" s="389">
        <v>507</v>
      </c>
      <c r="I12" s="389">
        <v>1605</v>
      </c>
      <c r="J12" s="801">
        <v>38902</v>
      </c>
      <c r="K12" s="434">
        <f t="shared" si="0"/>
        <v>6.4967057340182627E-2</v>
      </c>
      <c r="L12" s="802">
        <f t="shared" si="1"/>
        <v>-6.0712826797385655E-2</v>
      </c>
      <c r="O12" s="803"/>
    </row>
    <row r="13" spans="2:15" x14ac:dyDescent="0.25">
      <c r="B13" s="799" t="s">
        <v>244</v>
      </c>
      <c r="C13" s="389">
        <v>137476</v>
      </c>
      <c r="D13" s="389">
        <v>980</v>
      </c>
      <c r="E13" s="389">
        <v>135</v>
      </c>
      <c r="F13" s="800">
        <v>138591</v>
      </c>
      <c r="G13" s="389">
        <v>115802</v>
      </c>
      <c r="H13" s="389">
        <v>958</v>
      </c>
      <c r="I13" s="389">
        <v>172</v>
      </c>
      <c r="J13" s="801">
        <v>116932</v>
      </c>
      <c r="K13" s="434">
        <f t="shared" si="0"/>
        <v>0.20449348122065314</v>
      </c>
      <c r="L13" s="802">
        <f t="shared" si="1"/>
        <v>-0.15765660915359769</v>
      </c>
      <c r="O13" s="803"/>
    </row>
    <row r="14" spans="2:15" x14ac:dyDescent="0.25">
      <c r="B14" s="799" t="s">
        <v>293</v>
      </c>
      <c r="C14" s="389">
        <v>82635</v>
      </c>
      <c r="D14" s="389">
        <v>715</v>
      </c>
      <c r="E14" s="389">
        <v>201</v>
      </c>
      <c r="F14" s="800">
        <v>83551</v>
      </c>
      <c r="G14" s="389">
        <v>119761</v>
      </c>
      <c r="H14" s="389">
        <v>706</v>
      </c>
      <c r="I14" s="389">
        <v>224</v>
      </c>
      <c r="J14" s="801">
        <v>120691</v>
      </c>
      <c r="K14" s="434">
        <f t="shared" si="0"/>
        <v>0.21148463588251187</v>
      </c>
      <c r="L14" s="802">
        <f t="shared" si="1"/>
        <v>0.44927694076359903</v>
      </c>
      <c r="O14" s="803"/>
    </row>
    <row r="15" spans="2:15" x14ac:dyDescent="0.25">
      <c r="B15" s="799" t="s">
        <v>236</v>
      </c>
      <c r="C15" s="389">
        <v>127132</v>
      </c>
      <c r="D15" s="389">
        <v>11140</v>
      </c>
      <c r="E15" s="389">
        <v>2473</v>
      </c>
      <c r="F15" s="800">
        <v>140745</v>
      </c>
      <c r="G15" s="389">
        <v>142074</v>
      </c>
      <c r="H15" s="389">
        <v>15509</v>
      </c>
      <c r="I15" s="389">
        <v>2411</v>
      </c>
      <c r="J15" s="801">
        <v>159994</v>
      </c>
      <c r="K15" s="434">
        <f t="shared" si="0"/>
        <v>0.25088691776431388</v>
      </c>
      <c r="L15" s="802">
        <f t="shared" si="1"/>
        <v>0.1175313847025139</v>
      </c>
      <c r="O15" s="803"/>
    </row>
    <row r="16" spans="2:15" x14ac:dyDescent="0.25">
      <c r="B16" s="799" t="s">
        <v>306</v>
      </c>
      <c r="C16" s="389">
        <v>89029</v>
      </c>
      <c r="D16" s="389">
        <v>1043</v>
      </c>
      <c r="E16" s="389">
        <v>28</v>
      </c>
      <c r="F16" s="800">
        <v>90100</v>
      </c>
      <c r="G16" s="389">
        <v>103753</v>
      </c>
      <c r="H16" s="389">
        <v>878</v>
      </c>
      <c r="I16" s="389">
        <v>24</v>
      </c>
      <c r="J16" s="801">
        <v>104655</v>
      </c>
      <c r="K16" s="434">
        <f t="shared" si="0"/>
        <v>0.18321628432226061</v>
      </c>
      <c r="L16" s="802">
        <f t="shared" si="1"/>
        <v>0.16538431297667056</v>
      </c>
      <c r="O16" s="803"/>
    </row>
    <row r="17" spans="2:15" x14ac:dyDescent="0.25">
      <c r="B17" s="799" t="s">
        <v>662</v>
      </c>
      <c r="C17" s="389">
        <v>578</v>
      </c>
      <c r="D17" s="389">
        <v>9</v>
      </c>
      <c r="E17" s="389">
        <v>5</v>
      </c>
      <c r="F17" s="800">
        <v>592</v>
      </c>
      <c r="G17" s="389">
        <v>236</v>
      </c>
      <c r="H17" s="389">
        <v>3</v>
      </c>
      <c r="I17" s="389">
        <v>4</v>
      </c>
      <c r="J17" s="801">
        <v>243</v>
      </c>
      <c r="K17" s="434">
        <f t="shared" si="0"/>
        <v>4.1674981060840175E-4</v>
      </c>
      <c r="L17" s="802">
        <f t="shared" si="1"/>
        <v>-0.59169550173010377</v>
      </c>
      <c r="O17" s="803"/>
    </row>
    <row r="18" spans="2:15" x14ac:dyDescent="0.25">
      <c r="B18" s="799" t="s">
        <v>318</v>
      </c>
      <c r="C18" s="389">
        <v>5537</v>
      </c>
      <c r="D18" s="389">
        <v>3</v>
      </c>
      <c r="E18" s="389" t="s">
        <v>284</v>
      </c>
      <c r="F18" s="800">
        <v>5540</v>
      </c>
      <c r="G18" s="389">
        <v>6505</v>
      </c>
      <c r="H18" s="389">
        <v>4</v>
      </c>
      <c r="I18" s="389" t="s">
        <v>284</v>
      </c>
      <c r="J18" s="801">
        <v>6509</v>
      </c>
      <c r="K18" s="434">
        <f t="shared" si="0"/>
        <v>1.1487108127151074E-2</v>
      </c>
      <c r="L18" s="802">
        <f t="shared" si="1"/>
        <v>0.17482391186563118</v>
      </c>
      <c r="O18" s="803"/>
    </row>
    <row r="19" spans="2:15" x14ac:dyDescent="0.25">
      <c r="B19" s="799" t="s">
        <v>670</v>
      </c>
      <c r="C19" s="389">
        <v>13</v>
      </c>
      <c r="D19" s="389" t="s">
        <v>284</v>
      </c>
      <c r="E19" s="389" t="s">
        <v>284</v>
      </c>
      <c r="F19" s="800">
        <v>13</v>
      </c>
      <c r="G19" s="389">
        <v>13</v>
      </c>
      <c r="H19" s="389" t="s">
        <v>284</v>
      </c>
      <c r="I19" s="389" t="s">
        <v>284</v>
      </c>
      <c r="J19" s="801">
        <v>13</v>
      </c>
      <c r="K19" s="434">
        <f t="shared" si="0"/>
        <v>2.2956557364022132E-5</v>
      </c>
      <c r="L19" s="802">
        <f t="shared" si="1"/>
        <v>0</v>
      </c>
      <c r="O19" s="803"/>
    </row>
    <row r="20" spans="2:15" x14ac:dyDescent="0.25">
      <c r="B20" s="799" t="s">
        <v>706</v>
      </c>
      <c r="C20" s="389">
        <v>2035</v>
      </c>
      <c r="D20" s="389" t="s">
        <v>284</v>
      </c>
      <c r="E20" s="389">
        <v>1</v>
      </c>
      <c r="F20" s="800">
        <v>2036</v>
      </c>
      <c r="G20" s="389">
        <v>2319</v>
      </c>
      <c r="H20" s="389" t="s">
        <v>284</v>
      </c>
      <c r="I20" s="389" t="s">
        <v>284</v>
      </c>
      <c r="J20" s="801">
        <v>2319</v>
      </c>
      <c r="K20" s="434">
        <f t="shared" si="0"/>
        <v>4.0950966559359474E-3</v>
      </c>
      <c r="L20" s="802">
        <f t="shared" si="1"/>
        <v>0.13955773955773965</v>
      </c>
      <c r="O20" s="803"/>
    </row>
    <row r="21" spans="2:15" x14ac:dyDescent="0.25">
      <c r="B21" s="799" t="s">
        <v>331</v>
      </c>
      <c r="C21" s="389">
        <v>4321</v>
      </c>
      <c r="D21" s="389">
        <v>157</v>
      </c>
      <c r="E21" s="389">
        <v>50</v>
      </c>
      <c r="F21" s="800">
        <v>4528</v>
      </c>
      <c r="G21" s="389">
        <v>4551</v>
      </c>
      <c r="H21" s="389">
        <v>146</v>
      </c>
      <c r="I21" s="389">
        <v>35</v>
      </c>
      <c r="J21" s="801">
        <v>4732</v>
      </c>
      <c r="K21" s="434">
        <f t="shared" si="0"/>
        <v>8.0365609664357473E-3</v>
      </c>
      <c r="L21" s="802">
        <f t="shared" si="1"/>
        <v>5.3228419347373324E-2</v>
      </c>
      <c r="O21" s="803"/>
    </row>
    <row r="22" spans="2:15" x14ac:dyDescent="0.25">
      <c r="B22" s="804" t="s">
        <v>10</v>
      </c>
      <c r="C22" s="805">
        <v>522223</v>
      </c>
      <c r="D22" s="805">
        <v>18827</v>
      </c>
      <c r="E22" s="805">
        <v>4472</v>
      </c>
      <c r="F22" s="805">
        <v>545522</v>
      </c>
      <c r="G22" s="810">
        <v>566287</v>
      </c>
      <c r="H22" s="810">
        <v>22014</v>
      </c>
      <c r="I22" s="810">
        <v>4696</v>
      </c>
      <c r="J22" s="810">
        <v>592997</v>
      </c>
      <c r="K22" s="806">
        <f t="shared" si="0"/>
        <v>1</v>
      </c>
      <c r="L22" s="806">
        <f t="shared" si="1"/>
        <v>8.4377746671441045E-2</v>
      </c>
    </row>
    <row r="23" spans="2:15" x14ac:dyDescent="0.25">
      <c r="B23" s="807" t="s">
        <v>713</v>
      </c>
      <c r="C23" s="807"/>
      <c r="D23" s="807"/>
      <c r="E23" s="807"/>
      <c r="F23" s="807"/>
      <c r="G23" s="807"/>
      <c r="H23" s="807"/>
      <c r="I23" s="807"/>
      <c r="J23" s="807"/>
      <c r="K23" s="807"/>
      <c r="L23" s="807"/>
    </row>
  </sheetData>
  <mergeCells count="6">
    <mergeCell ref="K4:K5"/>
    <mergeCell ref="L4:L5"/>
    <mergeCell ref="B23:L23"/>
    <mergeCell ref="B4:B5"/>
    <mergeCell ref="C4:F4"/>
    <mergeCell ref="G4:J4"/>
  </mergeCells>
  <pageMargins left="0.7" right="0.7" top="0.75" bottom="0.75" header="0.3" footer="0.3"/>
  <pageSetup paperSize="1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W23"/>
  <sheetViews>
    <sheetView zoomScaleNormal="100" workbookViewId="0"/>
  </sheetViews>
  <sheetFormatPr baseColWidth="10" defaultColWidth="11.42578125" defaultRowHeight="15" customHeight="1" x14ac:dyDescent="0.25"/>
  <cols>
    <col min="1" max="1" width="3.7109375" style="253" customWidth="1"/>
    <col min="2" max="2" width="13.7109375" style="272" bestFit="1" customWidth="1"/>
    <col min="3" max="3" width="11.42578125" style="253"/>
    <col min="4" max="4" width="13.28515625" style="253" customWidth="1"/>
    <col min="5" max="5" width="9.140625" style="253" bestFit="1" customWidth="1"/>
    <col min="6" max="6" width="9.85546875" style="253" bestFit="1" customWidth="1"/>
    <col min="7" max="7" width="11.42578125" style="253"/>
    <col min="8" max="8" width="13" style="253" customWidth="1"/>
    <col min="9" max="9" width="9.140625" style="253" bestFit="1" customWidth="1"/>
    <col min="10" max="10" width="9.85546875" style="253" bestFit="1" customWidth="1"/>
    <col min="11" max="12" width="11.42578125" style="253"/>
    <col min="13" max="13" width="12.28515625" style="253" bestFit="1" customWidth="1"/>
    <col min="14" max="21" width="11.42578125" style="253"/>
    <col min="22" max="23" width="11.42578125" style="811"/>
    <col min="24" max="16384" width="11.42578125" style="253"/>
  </cols>
  <sheetData>
    <row r="2" spans="2:23" s="793" customFormat="1" x14ac:dyDescent="0.25">
      <c r="B2" s="795" t="s">
        <v>708</v>
      </c>
      <c r="C2" s="794"/>
      <c r="V2" s="812"/>
      <c r="W2" s="812"/>
    </row>
    <row r="3" spans="2:23" ht="15" customHeight="1" thickBot="1" x14ac:dyDescent="0.3">
      <c r="B3" s="813" t="s">
        <v>1</v>
      </c>
      <c r="C3" s="235"/>
      <c r="D3" s="235"/>
      <c r="E3" s="235"/>
      <c r="F3" s="235"/>
      <c r="G3" s="235"/>
      <c r="H3" s="235"/>
      <c r="I3" s="235"/>
      <c r="J3" s="235"/>
      <c r="K3" s="235"/>
      <c r="L3" s="235"/>
    </row>
    <row r="4" spans="2:23" ht="15" customHeight="1" x14ac:dyDescent="0.25">
      <c r="B4" s="814" t="s">
        <v>641</v>
      </c>
      <c r="C4" s="815">
        <v>2017</v>
      </c>
      <c r="D4" s="815"/>
      <c r="E4" s="815"/>
      <c r="F4" s="815"/>
      <c r="G4" s="831">
        <v>2018</v>
      </c>
      <c r="H4" s="831"/>
      <c r="I4" s="831"/>
      <c r="J4" s="831"/>
      <c r="K4" s="831" t="s">
        <v>710</v>
      </c>
      <c r="L4" s="832" t="s">
        <v>711</v>
      </c>
    </row>
    <row r="5" spans="2:23" ht="29.25" customHeight="1" x14ac:dyDescent="0.25">
      <c r="B5" s="816"/>
      <c r="C5" s="817" t="s">
        <v>703</v>
      </c>
      <c r="D5" s="817" t="s">
        <v>712</v>
      </c>
      <c r="E5" s="817" t="s">
        <v>704</v>
      </c>
      <c r="F5" s="817" t="s">
        <v>10</v>
      </c>
      <c r="G5" s="833" t="s">
        <v>703</v>
      </c>
      <c r="H5" s="833" t="s">
        <v>712</v>
      </c>
      <c r="I5" s="833" t="s">
        <v>704</v>
      </c>
      <c r="J5" s="833" t="s">
        <v>10</v>
      </c>
      <c r="K5" s="834"/>
      <c r="L5" s="835"/>
      <c r="N5" s="793"/>
      <c r="O5" s="793"/>
    </row>
    <row r="6" spans="2:23" ht="15" customHeight="1" x14ac:dyDescent="0.25">
      <c r="B6" s="818" t="s">
        <v>253</v>
      </c>
      <c r="C6" s="819">
        <v>494.70227445</v>
      </c>
      <c r="D6" s="819">
        <v>146.26756320000001</v>
      </c>
      <c r="E6" s="819">
        <v>13.439484409999999</v>
      </c>
      <c r="F6" s="820">
        <v>654.40932206000014</v>
      </c>
      <c r="G6" s="819">
        <v>455.69110626000003</v>
      </c>
      <c r="H6" s="819">
        <v>104.81626778000003</v>
      </c>
      <c r="I6" s="819">
        <v>5.8585448700000002</v>
      </c>
      <c r="J6" s="821">
        <v>566.36591890999978</v>
      </c>
      <c r="K6" s="822">
        <f t="shared" ref="K6:K22" si="0">+G6/$G$22</f>
        <v>5.9841908541141712E-3</v>
      </c>
      <c r="L6" s="823">
        <f t="shared" ref="L6:L22" si="1">+G6/C6-1</f>
        <v>-7.8857871097058996E-2</v>
      </c>
      <c r="M6" s="332"/>
      <c r="N6" s="824"/>
      <c r="O6" s="825"/>
    </row>
    <row r="7" spans="2:23" ht="15" customHeight="1" x14ac:dyDescent="0.25">
      <c r="B7" s="818" t="s">
        <v>263</v>
      </c>
      <c r="C7" s="819">
        <v>3061.2846110499991</v>
      </c>
      <c r="D7" s="819">
        <v>1.6352643499999999</v>
      </c>
      <c r="E7" s="819">
        <v>4.4154931600000005</v>
      </c>
      <c r="F7" s="820">
        <v>3067.3353685600018</v>
      </c>
      <c r="G7" s="819">
        <v>3813.7816115500009</v>
      </c>
      <c r="H7" s="819">
        <v>13.991191400000003</v>
      </c>
      <c r="I7" s="819">
        <v>15.303330680000004</v>
      </c>
      <c r="J7" s="821">
        <v>3843.0761336300016</v>
      </c>
      <c r="K7" s="822">
        <f t="shared" si="0"/>
        <v>5.0083042495028922E-2</v>
      </c>
      <c r="L7" s="823">
        <f t="shared" si="1"/>
        <v>0.24581085920067425</v>
      </c>
      <c r="M7" s="332"/>
      <c r="N7" s="824"/>
      <c r="O7" s="825"/>
    </row>
    <row r="8" spans="2:23" ht="15" customHeight="1" x14ac:dyDescent="0.25">
      <c r="B8" s="818" t="s">
        <v>270</v>
      </c>
      <c r="C8" s="819">
        <v>753.92771187000005</v>
      </c>
      <c r="D8" s="819">
        <v>0</v>
      </c>
      <c r="E8" s="819">
        <v>0</v>
      </c>
      <c r="F8" s="820">
        <v>753.92771187000005</v>
      </c>
      <c r="G8" s="819">
        <v>720.26700853000011</v>
      </c>
      <c r="H8" s="819">
        <v>0</v>
      </c>
      <c r="I8" s="819">
        <v>0</v>
      </c>
      <c r="J8" s="821">
        <v>720.26700853000011</v>
      </c>
      <c r="K8" s="822">
        <f t="shared" si="0"/>
        <v>9.4586336791619447E-3</v>
      </c>
      <c r="L8" s="823">
        <f t="shared" si="1"/>
        <v>-4.4647123072993011E-2</v>
      </c>
      <c r="M8" s="332"/>
      <c r="N8" s="824"/>
      <c r="O8" s="825"/>
    </row>
    <row r="9" spans="2:23" ht="15" customHeight="1" x14ac:dyDescent="0.25">
      <c r="B9" s="818" t="s">
        <v>233</v>
      </c>
      <c r="C9" s="819">
        <v>20860.81064615001</v>
      </c>
      <c r="D9" s="819">
        <v>636.03011436999998</v>
      </c>
      <c r="E9" s="819">
        <v>8.764873810000001</v>
      </c>
      <c r="F9" s="820">
        <v>21505.605634330019</v>
      </c>
      <c r="G9" s="819">
        <v>23676.942391600016</v>
      </c>
      <c r="H9" s="819">
        <v>654.20449221999991</v>
      </c>
      <c r="I9" s="819">
        <v>15.958795060000002</v>
      </c>
      <c r="J9" s="821">
        <v>24347.105678880016</v>
      </c>
      <c r="K9" s="822">
        <f t="shared" si="0"/>
        <v>0.31092847801238305</v>
      </c>
      <c r="L9" s="823">
        <f t="shared" si="1"/>
        <v>0.13499627570655992</v>
      </c>
      <c r="M9" s="332"/>
      <c r="N9" s="824"/>
      <c r="O9" s="825"/>
    </row>
    <row r="10" spans="2:23" ht="15" customHeight="1" x14ac:dyDescent="0.25">
      <c r="B10" s="818" t="s">
        <v>651</v>
      </c>
      <c r="C10" s="819">
        <v>2151.9111397900015</v>
      </c>
      <c r="D10" s="819">
        <v>0</v>
      </c>
      <c r="E10" s="819">
        <v>1.044E-2</v>
      </c>
      <c r="F10" s="820">
        <v>2151.9215797900015</v>
      </c>
      <c r="G10" s="819">
        <v>2465.6529007499985</v>
      </c>
      <c r="H10" s="819">
        <v>0.103354</v>
      </c>
      <c r="I10" s="819">
        <v>0</v>
      </c>
      <c r="J10" s="821">
        <v>2465.7562547499988</v>
      </c>
      <c r="K10" s="822">
        <f t="shared" si="0"/>
        <v>3.2379252821470715E-2</v>
      </c>
      <c r="L10" s="823">
        <f t="shared" si="1"/>
        <v>0.14579680134497286</v>
      </c>
      <c r="M10" s="332"/>
      <c r="N10" s="824"/>
      <c r="O10" s="825"/>
    </row>
    <row r="11" spans="2:23" ht="15" customHeight="1" x14ac:dyDescent="0.25">
      <c r="B11" s="818" t="s">
        <v>235</v>
      </c>
      <c r="C11" s="819">
        <v>3341.2667016700002</v>
      </c>
      <c r="D11" s="819">
        <v>0</v>
      </c>
      <c r="E11" s="819">
        <v>0</v>
      </c>
      <c r="F11" s="820">
        <v>3341.2667016700002</v>
      </c>
      <c r="G11" s="819">
        <v>2816.1018971399994</v>
      </c>
      <c r="H11" s="819">
        <v>4.228E-3</v>
      </c>
      <c r="I11" s="819">
        <v>52.938001849999992</v>
      </c>
      <c r="J11" s="821">
        <v>2869.0441269899993</v>
      </c>
      <c r="K11" s="822">
        <f t="shared" si="0"/>
        <v>3.6981391529514705E-2</v>
      </c>
      <c r="L11" s="823">
        <f t="shared" si="1"/>
        <v>-0.15717536234611795</v>
      </c>
      <c r="M11" s="332"/>
      <c r="N11" s="824"/>
      <c r="O11" s="825"/>
    </row>
    <row r="12" spans="2:23" ht="15" customHeight="1" x14ac:dyDescent="0.25">
      <c r="B12" s="818" t="s">
        <v>655</v>
      </c>
      <c r="C12" s="819">
        <v>1472.5852148000045</v>
      </c>
      <c r="D12" s="819">
        <v>21.974454080000015</v>
      </c>
      <c r="E12" s="819">
        <v>16.253278469999998</v>
      </c>
      <c r="F12" s="820">
        <v>1510.8129473500037</v>
      </c>
      <c r="G12" s="819">
        <v>1695.6160903199939</v>
      </c>
      <c r="H12" s="819">
        <v>21.768021570000002</v>
      </c>
      <c r="I12" s="819">
        <v>19.798625429999998</v>
      </c>
      <c r="J12" s="821">
        <v>1737.182737319994</v>
      </c>
      <c r="K12" s="822">
        <f t="shared" si="0"/>
        <v>2.2267036069807133E-2</v>
      </c>
      <c r="L12" s="823">
        <f t="shared" si="1"/>
        <v>0.15145532718816535</v>
      </c>
      <c r="M12" s="332"/>
      <c r="N12" s="824"/>
      <c r="O12" s="825"/>
    </row>
    <row r="13" spans="2:23" ht="15" customHeight="1" x14ac:dyDescent="0.25">
      <c r="B13" s="818" t="s">
        <v>244</v>
      </c>
      <c r="C13" s="819">
        <v>12854.869534350011</v>
      </c>
      <c r="D13" s="819">
        <v>48.020663720000023</v>
      </c>
      <c r="E13" s="819">
        <v>19.571888130000001</v>
      </c>
      <c r="F13" s="820">
        <v>12922.462086199999</v>
      </c>
      <c r="G13" s="819">
        <v>11778.10335517999</v>
      </c>
      <c r="H13" s="819">
        <v>68.284220590000004</v>
      </c>
      <c r="I13" s="819">
        <v>8.684866640000001</v>
      </c>
      <c r="J13" s="821">
        <v>11855.072442409979</v>
      </c>
      <c r="K13" s="822">
        <f t="shared" si="0"/>
        <v>0.15467148120434226</v>
      </c>
      <c r="L13" s="823">
        <f t="shared" si="1"/>
        <v>-8.3763291124250738E-2</v>
      </c>
      <c r="M13" s="332"/>
      <c r="N13" s="824"/>
      <c r="O13" s="825"/>
    </row>
    <row r="14" spans="2:23" ht="15" customHeight="1" x14ac:dyDescent="0.25">
      <c r="B14" s="818" t="s">
        <v>293</v>
      </c>
      <c r="C14" s="819">
        <v>7120.9598780200067</v>
      </c>
      <c r="D14" s="819">
        <v>60.475224720000014</v>
      </c>
      <c r="E14" s="819">
        <v>18.395497629999998</v>
      </c>
      <c r="F14" s="820">
        <v>7199.8306003700036</v>
      </c>
      <c r="G14" s="819">
        <v>9888.4451772599969</v>
      </c>
      <c r="H14" s="819">
        <v>50.017569290000012</v>
      </c>
      <c r="I14" s="819">
        <v>20.463039690000009</v>
      </c>
      <c r="J14" s="821">
        <v>9958.9257862399882</v>
      </c>
      <c r="K14" s="822">
        <f t="shared" si="0"/>
        <v>0.12985626091505509</v>
      </c>
      <c r="L14" s="823">
        <f t="shared" si="1"/>
        <v>0.38863936135664523</v>
      </c>
      <c r="M14" s="332"/>
      <c r="N14" s="824"/>
      <c r="O14" s="825"/>
    </row>
    <row r="15" spans="2:23" ht="15" customHeight="1" x14ac:dyDescent="0.25">
      <c r="B15" s="818" t="s">
        <v>236</v>
      </c>
      <c r="C15" s="819">
        <v>4869.501980450018</v>
      </c>
      <c r="D15" s="819">
        <v>1590.7936616200006</v>
      </c>
      <c r="E15" s="819">
        <v>54.34723201000002</v>
      </c>
      <c r="F15" s="820">
        <v>6514.6428740800056</v>
      </c>
      <c r="G15" s="819">
        <v>5548.6226564299905</v>
      </c>
      <c r="H15" s="819">
        <v>2051.6584672299987</v>
      </c>
      <c r="I15" s="819">
        <v>58.813420159999929</v>
      </c>
      <c r="J15" s="821">
        <v>7659.0945438200033</v>
      </c>
      <c r="K15" s="822">
        <f t="shared" si="0"/>
        <v>7.2865185423641066E-2</v>
      </c>
      <c r="L15" s="823">
        <f t="shared" si="1"/>
        <v>0.13946409277714489</v>
      </c>
      <c r="M15" s="332"/>
      <c r="N15" s="824"/>
      <c r="O15" s="825"/>
    </row>
    <row r="16" spans="2:23" ht="15" customHeight="1" x14ac:dyDescent="0.25">
      <c r="B16" s="818" t="s">
        <v>306</v>
      </c>
      <c r="C16" s="819">
        <v>9486.7259506499668</v>
      </c>
      <c r="D16" s="819">
        <v>64.383165579999996</v>
      </c>
      <c r="E16" s="819">
        <v>3.8630406500000003</v>
      </c>
      <c r="F16" s="820">
        <v>9554.9721568799687</v>
      </c>
      <c r="G16" s="819">
        <v>11561.431813890014</v>
      </c>
      <c r="H16" s="819">
        <v>52.022011209999988</v>
      </c>
      <c r="I16" s="819">
        <v>2.6955589</v>
      </c>
      <c r="J16" s="821">
        <v>11616.149384000013</v>
      </c>
      <c r="K16" s="822">
        <f t="shared" si="0"/>
        <v>0.15182612425547415</v>
      </c>
      <c r="L16" s="823">
        <f t="shared" si="1"/>
        <v>0.21869566740229307</v>
      </c>
      <c r="M16" s="332"/>
      <c r="N16" s="824"/>
      <c r="O16" s="825"/>
    </row>
    <row r="17" spans="2:15" ht="15" customHeight="1" x14ac:dyDescent="0.25">
      <c r="B17" s="818" t="s">
        <v>662</v>
      </c>
      <c r="C17" s="819">
        <v>84.165149959999994</v>
      </c>
      <c r="D17" s="819">
        <v>0.89185893000000016</v>
      </c>
      <c r="E17" s="819">
        <v>0.19379346</v>
      </c>
      <c r="F17" s="820">
        <v>85.250802349999944</v>
      </c>
      <c r="G17" s="819">
        <v>72.367378020000004</v>
      </c>
      <c r="H17" s="819">
        <v>0.23034464000000002</v>
      </c>
      <c r="I17" s="819">
        <v>3.8459968600000001</v>
      </c>
      <c r="J17" s="821">
        <v>76.44371952000003</v>
      </c>
      <c r="K17" s="822">
        <f t="shared" si="0"/>
        <v>9.5033718177597968E-4</v>
      </c>
      <c r="L17" s="823">
        <f t="shared" si="1"/>
        <v>-0.14017407377764968</v>
      </c>
      <c r="M17" s="332"/>
      <c r="N17" s="824"/>
      <c r="O17" s="825"/>
    </row>
    <row r="18" spans="2:15" ht="15" customHeight="1" x14ac:dyDescent="0.25">
      <c r="B18" s="818" t="s">
        <v>318</v>
      </c>
      <c r="C18" s="819">
        <v>741.34496332000015</v>
      </c>
      <c r="D18" s="819">
        <v>2.9953099600000006</v>
      </c>
      <c r="E18" s="819">
        <v>0</v>
      </c>
      <c r="F18" s="820">
        <v>744.34027328000025</v>
      </c>
      <c r="G18" s="819">
        <v>749.69219002000057</v>
      </c>
      <c r="H18" s="819">
        <v>2.4559120000000001</v>
      </c>
      <c r="I18" s="819">
        <v>0</v>
      </c>
      <c r="J18" s="821">
        <v>752.14810202000058</v>
      </c>
      <c r="K18" s="822">
        <f t="shared" si="0"/>
        <v>9.8450487299148598E-3</v>
      </c>
      <c r="L18" s="823">
        <f t="shared" si="1"/>
        <v>1.125957160701363E-2</v>
      </c>
      <c r="M18" s="332"/>
      <c r="N18" s="824"/>
      <c r="O18" s="825"/>
    </row>
    <row r="19" spans="2:15" ht="15" customHeight="1" x14ac:dyDescent="0.25">
      <c r="B19" s="818" t="s">
        <v>670</v>
      </c>
      <c r="C19" s="819">
        <v>0.80401196000000008</v>
      </c>
      <c r="D19" s="819">
        <v>0</v>
      </c>
      <c r="E19" s="819">
        <v>0</v>
      </c>
      <c r="F19" s="820">
        <v>0.80401196000000008</v>
      </c>
      <c r="G19" s="819">
        <v>1.20051196</v>
      </c>
      <c r="H19" s="819">
        <v>0</v>
      </c>
      <c r="I19" s="819">
        <v>0</v>
      </c>
      <c r="J19" s="821">
        <v>1.20051196</v>
      </c>
      <c r="K19" s="822">
        <f t="shared" si="0"/>
        <v>1.5765268605412956E-5</v>
      </c>
      <c r="L19" s="823">
        <f t="shared" si="1"/>
        <v>0.49315186803937583</v>
      </c>
      <c r="M19" s="332"/>
      <c r="N19" s="824"/>
      <c r="O19" s="825"/>
    </row>
    <row r="20" spans="2:15" ht="15" customHeight="1" x14ac:dyDescent="0.25">
      <c r="B20" s="818" t="s">
        <v>706</v>
      </c>
      <c r="C20" s="819">
        <v>238.77607371000005</v>
      </c>
      <c r="D20" s="819">
        <v>0</v>
      </c>
      <c r="E20" s="819">
        <v>0.01</v>
      </c>
      <c r="F20" s="820">
        <v>238.78607371000004</v>
      </c>
      <c r="G20" s="819">
        <v>251.80444975</v>
      </c>
      <c r="H20" s="819">
        <v>0</v>
      </c>
      <c r="I20" s="819">
        <v>0</v>
      </c>
      <c r="J20" s="821">
        <v>251.80444975</v>
      </c>
      <c r="K20" s="822">
        <f t="shared" si="0"/>
        <v>3.3067265621801547E-3</v>
      </c>
      <c r="L20" s="823">
        <f t="shared" si="1"/>
        <v>5.4563155502017624E-2</v>
      </c>
      <c r="M20" s="332"/>
      <c r="N20" s="824"/>
      <c r="O20" s="825"/>
    </row>
    <row r="21" spans="2:15" ht="15" customHeight="1" x14ac:dyDescent="0.25">
      <c r="B21" s="818" t="s">
        <v>331</v>
      </c>
      <c r="C21" s="819">
        <v>613.23368967000022</v>
      </c>
      <c r="D21" s="819">
        <v>18.450693910000005</v>
      </c>
      <c r="E21" s="819">
        <v>8.2570453600000011</v>
      </c>
      <c r="F21" s="820">
        <v>639.94142894000026</v>
      </c>
      <c r="G21" s="819">
        <v>653.43936768000049</v>
      </c>
      <c r="H21" s="819">
        <v>11.158431010000001</v>
      </c>
      <c r="I21" s="819">
        <v>12.05683251</v>
      </c>
      <c r="J21" s="821">
        <v>676.65463120000027</v>
      </c>
      <c r="K21" s="822">
        <f t="shared" si="0"/>
        <v>8.5810449975245607E-3</v>
      </c>
      <c r="L21" s="823">
        <f t="shared" si="1"/>
        <v>6.5563387477351798E-2</v>
      </c>
      <c r="M21" s="332"/>
      <c r="N21" s="824"/>
      <c r="O21" s="825"/>
    </row>
    <row r="22" spans="2:15" ht="15" customHeight="1" thickBot="1" x14ac:dyDescent="0.3">
      <c r="B22" s="826" t="s">
        <v>10</v>
      </c>
      <c r="C22" s="827">
        <v>68146.869531869408</v>
      </c>
      <c r="D22" s="827">
        <v>2591.9179744399976</v>
      </c>
      <c r="E22" s="827">
        <v>147.52206708999984</v>
      </c>
      <c r="F22" s="827">
        <v>70886.309573400024</v>
      </c>
      <c r="G22" s="836">
        <v>76149.159906340443</v>
      </c>
      <c r="H22" s="836">
        <v>3030.7145109399889</v>
      </c>
      <c r="I22" s="836">
        <v>216.41701264999978</v>
      </c>
      <c r="J22" s="836">
        <v>79396.291429930003</v>
      </c>
      <c r="K22" s="828">
        <f t="shared" si="0"/>
        <v>1</v>
      </c>
      <c r="L22" s="829">
        <f t="shared" si="1"/>
        <v>0.1174271163069156</v>
      </c>
      <c r="N22" s="793"/>
      <c r="O22" s="793"/>
    </row>
    <row r="23" spans="2:15" ht="15" customHeight="1" x14ac:dyDescent="0.25">
      <c r="B23" s="830" t="s">
        <v>713</v>
      </c>
      <c r="C23" s="830"/>
      <c r="D23" s="830"/>
      <c r="E23" s="830"/>
      <c r="F23" s="830"/>
      <c r="G23" s="830"/>
      <c r="H23" s="830"/>
      <c r="I23" s="830"/>
      <c r="J23" s="830"/>
      <c r="K23" s="830"/>
      <c r="L23" s="830"/>
      <c r="N23" s="793"/>
      <c r="O23" s="793"/>
    </row>
  </sheetData>
  <mergeCells count="6">
    <mergeCell ref="K4:K5"/>
    <mergeCell ref="L4:L5"/>
    <mergeCell ref="B23:L23"/>
    <mergeCell ref="B4:B5"/>
    <mergeCell ref="C4:F4"/>
    <mergeCell ref="G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J24"/>
  <sheetViews>
    <sheetView zoomScaleNormal="100" workbookViewId="0">
      <selection activeCell="D31" sqref="D31"/>
    </sheetView>
  </sheetViews>
  <sheetFormatPr baseColWidth="10" defaultColWidth="11.42578125" defaultRowHeight="12" x14ac:dyDescent="0.2"/>
  <cols>
    <col min="1" max="1" width="3.7109375" style="36" customWidth="1"/>
    <col min="2" max="2" width="16.7109375" style="36" customWidth="1"/>
    <col min="3" max="3" width="52.7109375" style="36" customWidth="1"/>
    <col min="4" max="16384" width="11.42578125" style="36"/>
  </cols>
  <sheetData>
    <row r="2" spans="2:10" ht="15" x14ac:dyDescent="0.25">
      <c r="B2" s="38" t="s">
        <v>23</v>
      </c>
      <c r="C2" s="39"/>
      <c r="D2" s="39"/>
      <c r="E2" s="39"/>
      <c r="F2" s="39"/>
      <c r="G2" s="39"/>
      <c r="H2" s="39"/>
      <c r="I2" s="39"/>
      <c r="J2" s="39"/>
    </row>
    <row r="3" spans="2:10" ht="12.75" x14ac:dyDescent="0.2">
      <c r="B3" s="40" t="s">
        <v>1</v>
      </c>
      <c r="C3" s="39"/>
      <c r="D3" s="39"/>
      <c r="E3" s="39"/>
      <c r="F3" s="39"/>
      <c r="G3" s="39"/>
      <c r="H3" s="39"/>
      <c r="I3" s="39"/>
      <c r="J3" s="39"/>
    </row>
    <row r="4" spans="2:10" x14ac:dyDescent="0.2">
      <c r="B4" s="39"/>
      <c r="C4" s="39"/>
      <c r="D4" s="39"/>
      <c r="E4" s="39"/>
      <c r="F4" s="39"/>
      <c r="G4" s="39"/>
      <c r="H4" s="39"/>
      <c r="I4" s="39"/>
      <c r="J4" s="39"/>
    </row>
    <row r="5" spans="2:10" ht="22.5" x14ac:dyDescent="0.2">
      <c r="B5" s="41" t="s">
        <v>24</v>
      </c>
      <c r="C5" s="42" t="s">
        <v>25</v>
      </c>
      <c r="D5" s="43">
        <v>2014</v>
      </c>
      <c r="E5" s="43">
        <v>2015</v>
      </c>
      <c r="F5" s="43">
        <v>2016</v>
      </c>
      <c r="G5" s="43">
        <v>2017</v>
      </c>
      <c r="H5" s="44">
        <v>2018</v>
      </c>
      <c r="I5" s="45" t="s">
        <v>2</v>
      </c>
      <c r="J5" s="46" t="s">
        <v>3</v>
      </c>
    </row>
    <row r="6" spans="2:10" x14ac:dyDescent="0.2">
      <c r="B6" s="47" t="s">
        <v>26</v>
      </c>
      <c r="C6" s="48" t="s">
        <v>27</v>
      </c>
      <c r="D6" s="49">
        <v>15620.669696609992</v>
      </c>
      <c r="E6" s="49">
        <v>11817.109752479999</v>
      </c>
      <c r="F6" s="49">
        <v>11864.594917780005</v>
      </c>
      <c r="G6" s="49">
        <v>15599.48168624</v>
      </c>
      <c r="H6" s="50">
        <v>17728.941391109998</v>
      </c>
      <c r="I6" s="51">
        <f t="shared" ref="I6:I19" si="0">+H6/H$19</f>
        <v>0.23281860775503985</v>
      </c>
      <c r="J6" s="52">
        <f>+H6/G6-1</f>
        <v>0.13650836275851086</v>
      </c>
    </row>
    <row r="7" spans="2:10" x14ac:dyDescent="0.2">
      <c r="B7" s="47" t="s">
        <v>28</v>
      </c>
      <c r="C7" s="48" t="s">
        <v>29</v>
      </c>
      <c r="D7" s="49">
        <v>16978.706163120005</v>
      </c>
      <c r="E7" s="49">
        <v>14350.337043700007</v>
      </c>
      <c r="F7" s="49">
        <v>12892.000680009998</v>
      </c>
      <c r="G7" s="49">
        <v>14443.223869030002</v>
      </c>
      <c r="H7" s="50">
        <v>15620.329027849999</v>
      </c>
      <c r="I7" s="51">
        <f t="shared" si="0"/>
        <v>0.20512805455847807</v>
      </c>
      <c r="J7" s="52">
        <f t="shared" ref="J7:J19" si="1">+H7/G7-1</f>
        <v>8.1498782369773703E-2</v>
      </c>
    </row>
    <row r="8" spans="2:10" ht="12.75" x14ac:dyDescent="0.2">
      <c r="B8" s="47" t="s">
        <v>30</v>
      </c>
      <c r="C8" s="48" t="s">
        <v>31</v>
      </c>
      <c r="D8" s="49">
        <v>2808.0016897599999</v>
      </c>
      <c r="E8" s="49">
        <v>2269.8220166499991</v>
      </c>
      <c r="F8" s="49">
        <v>1748.5446088800002</v>
      </c>
      <c r="G8" s="49">
        <v>2363.1774418200002</v>
      </c>
      <c r="H8" s="50">
        <v>2231.9293660600001</v>
      </c>
      <c r="I8" s="51">
        <f t="shared" si="0"/>
        <v>2.9309967027937922E-2</v>
      </c>
      <c r="J8" s="52">
        <f t="shared" si="1"/>
        <v>-5.5538815425945964E-2</v>
      </c>
    </row>
    <row r="9" spans="2:10" ht="22.5" x14ac:dyDescent="0.2">
      <c r="B9" s="47" t="s">
        <v>32</v>
      </c>
      <c r="C9" s="48" t="s">
        <v>33</v>
      </c>
      <c r="D9" s="49">
        <v>1442.8914763699988</v>
      </c>
      <c r="E9" s="49">
        <v>1135.0130437100004</v>
      </c>
      <c r="F9" s="49">
        <v>1153.2034671700001</v>
      </c>
      <c r="G9" s="49">
        <v>1158.7729730400004</v>
      </c>
      <c r="H9" s="50">
        <v>1627.2016475600001</v>
      </c>
      <c r="I9" s="51">
        <f t="shared" si="0"/>
        <v>2.1368609313108407E-2</v>
      </c>
      <c r="J9" s="52">
        <f t="shared" si="1"/>
        <v>0.40424542634187732</v>
      </c>
    </row>
    <row r="10" spans="2:10" ht="22.5" x14ac:dyDescent="0.2">
      <c r="B10" s="47" t="s">
        <v>34</v>
      </c>
      <c r="C10" s="48" t="s">
        <v>35</v>
      </c>
      <c r="D10" s="49">
        <v>1141.6952978299998</v>
      </c>
      <c r="E10" s="49">
        <v>1165.7253446699999</v>
      </c>
      <c r="F10" s="49">
        <v>1010.6432978500002</v>
      </c>
      <c r="G10" s="49">
        <v>1254.7333050999998</v>
      </c>
      <c r="H10" s="50">
        <v>1601.08557382</v>
      </c>
      <c r="I10" s="51">
        <f t="shared" si="0"/>
        <v>2.1025649866515412E-2</v>
      </c>
      <c r="J10" s="52">
        <f t="shared" si="1"/>
        <v>0.27603656275976229</v>
      </c>
    </row>
    <row r="11" spans="2:10" ht="12.75" x14ac:dyDescent="0.2">
      <c r="B11" s="47" t="s">
        <v>36</v>
      </c>
      <c r="C11" s="48" t="s">
        <v>37</v>
      </c>
      <c r="D11" s="49">
        <v>1137.32271709</v>
      </c>
      <c r="E11" s="49">
        <v>903.21442029000013</v>
      </c>
      <c r="F11" s="49">
        <v>930.50779664000015</v>
      </c>
      <c r="G11" s="49">
        <v>1166.5110061600001</v>
      </c>
      <c r="H11" s="50">
        <v>1337.0960110799999</v>
      </c>
      <c r="I11" s="51">
        <f t="shared" si="0"/>
        <v>1.7558906923261737E-2</v>
      </c>
      <c r="J11" s="52">
        <f t="shared" si="1"/>
        <v>0.14623522968852476</v>
      </c>
    </row>
    <row r="12" spans="2:10" x14ac:dyDescent="0.2">
      <c r="B12" s="47" t="s">
        <v>38</v>
      </c>
      <c r="C12" s="48" t="s">
        <v>39</v>
      </c>
      <c r="D12" s="49">
        <v>902.01703304000023</v>
      </c>
      <c r="E12" s="49">
        <v>777.89744886999983</v>
      </c>
      <c r="F12" s="49">
        <v>946.1295233100002</v>
      </c>
      <c r="G12" s="49">
        <v>1063.4357730099998</v>
      </c>
      <c r="H12" s="50">
        <v>1224.0022386099999</v>
      </c>
      <c r="I12" s="51">
        <f t="shared" si="0"/>
        <v>1.6073745792014853E-2</v>
      </c>
      <c r="J12" s="52">
        <f t="shared" si="1"/>
        <v>0.15098839974653577</v>
      </c>
    </row>
    <row r="13" spans="2:10" x14ac:dyDescent="0.2">
      <c r="B13" s="47" t="s">
        <v>40</v>
      </c>
      <c r="C13" s="48" t="s">
        <v>41</v>
      </c>
      <c r="D13" s="49">
        <v>938.29186966999998</v>
      </c>
      <c r="E13" s="49">
        <v>533.51703028999998</v>
      </c>
      <c r="F13" s="49">
        <v>586.31787844000019</v>
      </c>
      <c r="G13" s="49">
        <v>788.99842758999978</v>
      </c>
      <c r="H13" s="50">
        <v>1111.52949771</v>
      </c>
      <c r="I13" s="51">
        <f t="shared" si="0"/>
        <v>1.4596740122637328E-2</v>
      </c>
      <c r="J13" s="52">
        <f t="shared" si="1"/>
        <v>0.40878544093576097</v>
      </c>
    </row>
    <row r="14" spans="2:10" x14ac:dyDescent="0.2">
      <c r="B14" s="47" t="s">
        <v>42</v>
      </c>
      <c r="C14" s="48" t="s">
        <v>43</v>
      </c>
      <c r="D14" s="49">
        <v>575.65197001999979</v>
      </c>
      <c r="E14" s="49">
        <v>505.01178822000003</v>
      </c>
      <c r="F14" s="49">
        <v>836.57504435999954</v>
      </c>
      <c r="G14" s="49">
        <v>569.26882000000091</v>
      </c>
      <c r="H14" s="50">
        <v>1024.0909018900002</v>
      </c>
      <c r="I14" s="51">
        <f t="shared" si="0"/>
        <v>1.3448485881519695E-2</v>
      </c>
      <c r="J14" s="52">
        <f t="shared" si="1"/>
        <v>0.79895835835519424</v>
      </c>
    </row>
    <row r="15" spans="2:10" ht="13.5" customHeight="1" x14ac:dyDescent="0.2">
      <c r="B15" s="47" t="s">
        <v>44</v>
      </c>
      <c r="C15" s="48" t="s">
        <v>45</v>
      </c>
      <c r="D15" s="49">
        <v>230.66666641000003</v>
      </c>
      <c r="E15" s="49">
        <v>257.82395424999993</v>
      </c>
      <c r="F15" s="49">
        <v>499.06134482999994</v>
      </c>
      <c r="G15" s="49">
        <v>694.31596063999996</v>
      </c>
      <c r="H15" s="50">
        <v>950.33946496999988</v>
      </c>
      <c r="I15" s="51">
        <f t="shared" si="0"/>
        <v>1.2479973070469498E-2</v>
      </c>
      <c r="J15" s="52">
        <f t="shared" si="1"/>
        <v>0.36874206966811629</v>
      </c>
    </row>
    <row r="16" spans="2:10" ht="12.75" customHeight="1" x14ac:dyDescent="0.2">
      <c r="B16" s="620" t="s">
        <v>46</v>
      </c>
      <c r="C16" s="621"/>
      <c r="D16" s="53">
        <v>41775.914579919998</v>
      </c>
      <c r="E16" s="53">
        <v>33715.471843129992</v>
      </c>
      <c r="F16" s="53">
        <v>32467.578559270012</v>
      </c>
      <c r="G16" s="53">
        <v>39101.919262630014</v>
      </c>
      <c r="H16" s="53">
        <v>44456.545120659961</v>
      </c>
      <c r="I16" s="54">
        <f t="shared" si="0"/>
        <v>0.58380874031098229</v>
      </c>
      <c r="J16" s="55">
        <f t="shared" si="1"/>
        <v>0.13694023104250541</v>
      </c>
    </row>
    <row r="17" spans="2:10" ht="12" customHeight="1" x14ac:dyDescent="0.2">
      <c r="B17" s="622" t="s">
        <v>47</v>
      </c>
      <c r="C17" s="623"/>
      <c r="D17" s="56">
        <v>32482.872299560284</v>
      </c>
      <c r="E17" s="56">
        <v>27657.645592690107</v>
      </c>
      <c r="F17" s="56">
        <v>28944.191117309852</v>
      </c>
      <c r="G17" s="56">
        <v>28515.999523620048</v>
      </c>
      <c r="H17" s="56">
        <v>31057.013671849603</v>
      </c>
      <c r="I17" s="57">
        <f t="shared" si="0"/>
        <v>0.40784446880370423</v>
      </c>
      <c r="J17" s="58">
        <f t="shared" si="1"/>
        <v>8.9108366905561676E-2</v>
      </c>
    </row>
    <row r="18" spans="2:10" x14ac:dyDescent="0.2">
      <c r="B18" s="624" t="s">
        <v>48</v>
      </c>
      <c r="C18" s="625"/>
      <c r="D18" s="56">
        <v>866.09762275999981</v>
      </c>
      <c r="E18" s="56">
        <v>539.73943163000013</v>
      </c>
      <c r="F18" s="56">
        <v>433.48274339999989</v>
      </c>
      <c r="G18" s="56">
        <v>528.95074562000013</v>
      </c>
      <c r="H18" s="56">
        <v>635.60111382999992</v>
      </c>
      <c r="I18" s="57">
        <f t="shared" si="0"/>
        <v>8.346790885306675E-3</v>
      </c>
      <c r="J18" s="58">
        <f t="shared" si="1"/>
        <v>0.2016262744558408</v>
      </c>
    </row>
    <row r="19" spans="2:10" x14ac:dyDescent="0.2">
      <c r="B19" s="626" t="s">
        <v>49</v>
      </c>
      <c r="C19" s="627"/>
      <c r="D19" s="59">
        <v>75124.88450224002</v>
      </c>
      <c r="E19" s="59">
        <v>61912.856867449402</v>
      </c>
      <c r="F19" s="59">
        <v>61845.252419979639</v>
      </c>
      <c r="G19" s="59">
        <v>68146.869531869597</v>
      </c>
      <c r="H19" s="59">
        <v>76149.159906340079</v>
      </c>
      <c r="I19" s="60">
        <f t="shared" si="0"/>
        <v>1</v>
      </c>
      <c r="J19" s="61">
        <f t="shared" si="1"/>
        <v>0.11742711630690716</v>
      </c>
    </row>
    <row r="20" spans="2:10" x14ac:dyDescent="0.2">
      <c r="B20" s="610" t="s">
        <v>50</v>
      </c>
      <c r="C20" s="610"/>
      <c r="D20" s="610"/>
      <c r="E20" s="610"/>
      <c r="F20" s="610"/>
      <c r="G20" s="610"/>
      <c r="H20" s="610"/>
      <c r="I20" s="610"/>
      <c r="J20" s="610"/>
    </row>
    <row r="21" spans="2:10" x14ac:dyDescent="0.2">
      <c r="B21" s="62" t="s">
        <v>51</v>
      </c>
      <c r="C21" s="62"/>
      <c r="D21" s="62"/>
      <c r="E21" s="62"/>
      <c r="F21" s="62"/>
      <c r="G21" s="62"/>
      <c r="H21" s="62"/>
      <c r="I21" s="62"/>
      <c r="J21" s="62"/>
    </row>
    <row r="22" spans="2:10" x14ac:dyDescent="0.2">
      <c r="B22" s="619" t="s">
        <v>52</v>
      </c>
      <c r="C22" s="619"/>
      <c r="D22" s="619"/>
      <c r="E22" s="619"/>
      <c r="F22" s="619"/>
      <c r="G22" s="619"/>
      <c r="H22" s="619"/>
      <c r="I22" s="619"/>
      <c r="J22" s="619"/>
    </row>
    <row r="23" spans="2:10" x14ac:dyDescent="0.2">
      <c r="B23" s="619" t="s">
        <v>53</v>
      </c>
      <c r="C23" s="619"/>
      <c r="D23" s="619"/>
      <c r="E23" s="619"/>
      <c r="F23" s="619"/>
      <c r="G23" s="619"/>
      <c r="H23" s="619"/>
      <c r="I23" s="619"/>
      <c r="J23" s="619"/>
    </row>
    <row r="24" spans="2:10" x14ac:dyDescent="0.2">
      <c r="B24" s="619" t="s">
        <v>54</v>
      </c>
      <c r="C24" s="619"/>
      <c r="D24" s="619"/>
      <c r="E24" s="619"/>
      <c r="F24" s="619"/>
      <c r="G24" s="619"/>
      <c r="H24" s="619"/>
      <c r="I24" s="619"/>
      <c r="J24" s="619"/>
    </row>
  </sheetData>
  <mergeCells count="8">
    <mergeCell ref="B23:J23"/>
    <mergeCell ref="B24:J24"/>
    <mergeCell ref="B16:C16"/>
    <mergeCell ref="B17:C17"/>
    <mergeCell ref="B18:C18"/>
    <mergeCell ref="B19:C19"/>
    <mergeCell ref="B20:J20"/>
    <mergeCell ref="B22:J22"/>
  </mergeCells>
  <pageMargins left="0.7" right="0.7" top="0.75" bottom="0.75" header="0.3" footer="0.3"/>
  <pageSetup paperSize="18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U24"/>
  <sheetViews>
    <sheetView zoomScaleNormal="100" workbookViewId="0"/>
  </sheetViews>
  <sheetFormatPr baseColWidth="10" defaultColWidth="11.42578125" defaultRowHeight="15" x14ac:dyDescent="0.25"/>
  <cols>
    <col min="1" max="1" width="3.7109375" style="253" customWidth="1"/>
    <col min="2" max="2" width="21.140625" style="253" customWidth="1"/>
    <col min="3" max="16384" width="11.42578125" style="253"/>
  </cols>
  <sheetData>
    <row r="1" spans="2:21" x14ac:dyDescent="0.25">
      <c r="B1" s="794"/>
      <c r="C1" s="794"/>
    </row>
    <row r="2" spans="2:21" x14ac:dyDescent="0.25">
      <c r="B2" s="837" t="s">
        <v>717</v>
      </c>
      <c r="C2" s="235"/>
      <c r="D2" s="235"/>
      <c r="E2" s="235"/>
      <c r="F2" s="235"/>
      <c r="G2" s="235"/>
      <c r="H2" s="235"/>
      <c r="I2" s="235"/>
      <c r="J2" s="235"/>
      <c r="K2" s="235"/>
      <c r="L2" s="235"/>
      <c r="M2" s="235"/>
      <c r="N2" s="235"/>
      <c r="O2" s="235"/>
      <c r="P2" s="235"/>
      <c r="Q2" s="235"/>
    </row>
    <row r="3" spans="2:21" ht="15.75" thickBot="1" x14ac:dyDescent="0.3">
      <c r="B3" s="235" t="s">
        <v>718</v>
      </c>
      <c r="C3" s="235"/>
      <c r="D3" s="235"/>
      <c r="E3" s="235"/>
      <c r="F3" s="235"/>
      <c r="G3" s="235"/>
      <c r="H3" s="235"/>
      <c r="I3" s="235"/>
      <c r="J3" s="235"/>
      <c r="K3" s="235"/>
      <c r="L3" s="235"/>
      <c r="M3" s="235"/>
      <c r="N3" s="235"/>
      <c r="O3" s="235"/>
      <c r="P3" s="235"/>
      <c r="Q3" s="235"/>
    </row>
    <row r="4" spans="2:21" ht="15.75" customHeight="1" x14ac:dyDescent="0.25">
      <c r="B4" s="838" t="s">
        <v>641</v>
      </c>
      <c r="C4" s="839">
        <v>2017</v>
      </c>
      <c r="D4" s="840"/>
      <c r="E4" s="840"/>
      <c r="F4" s="840"/>
      <c r="G4" s="840"/>
      <c r="H4" s="841"/>
      <c r="I4" s="857">
        <v>2018</v>
      </c>
      <c r="J4" s="858"/>
      <c r="K4" s="858"/>
      <c r="L4" s="858"/>
      <c r="M4" s="858"/>
      <c r="N4" s="858"/>
      <c r="O4" s="859"/>
      <c r="P4" s="860" t="s">
        <v>719</v>
      </c>
      <c r="Q4" s="861" t="s">
        <v>720</v>
      </c>
    </row>
    <row r="5" spans="2:21" ht="67.5" x14ac:dyDescent="0.25">
      <c r="B5" s="842"/>
      <c r="C5" s="843" t="s">
        <v>406</v>
      </c>
      <c r="D5" s="843" t="s">
        <v>721</v>
      </c>
      <c r="E5" s="843" t="s">
        <v>722</v>
      </c>
      <c r="F5" s="843" t="s">
        <v>714</v>
      </c>
      <c r="G5" s="843" t="s">
        <v>723</v>
      </c>
      <c r="H5" s="843" t="s">
        <v>10</v>
      </c>
      <c r="I5" s="862" t="s">
        <v>406</v>
      </c>
      <c r="J5" s="862" t="s">
        <v>721</v>
      </c>
      <c r="K5" s="862" t="s">
        <v>722</v>
      </c>
      <c r="L5" s="862" t="s">
        <v>714</v>
      </c>
      <c r="M5" s="862" t="s">
        <v>723</v>
      </c>
      <c r="N5" s="862" t="s">
        <v>724</v>
      </c>
      <c r="O5" s="862" t="s">
        <v>10</v>
      </c>
      <c r="P5" s="863"/>
      <c r="Q5" s="864"/>
      <c r="S5" s="793"/>
      <c r="T5" s="793"/>
      <c r="U5" s="793"/>
    </row>
    <row r="6" spans="2:21" x14ac:dyDescent="0.25">
      <c r="B6" s="844" t="s">
        <v>253</v>
      </c>
      <c r="C6" s="845">
        <v>9322</v>
      </c>
      <c r="D6" s="845">
        <v>122</v>
      </c>
      <c r="E6" s="845">
        <v>150</v>
      </c>
      <c r="F6" s="845">
        <v>63</v>
      </c>
      <c r="G6" s="845">
        <v>4</v>
      </c>
      <c r="H6" s="846">
        <v>9661</v>
      </c>
      <c r="I6" s="845">
        <v>10004</v>
      </c>
      <c r="J6" s="845">
        <v>84</v>
      </c>
      <c r="K6" s="845">
        <v>113</v>
      </c>
      <c r="L6" s="845">
        <v>71</v>
      </c>
      <c r="M6" s="845">
        <v>11</v>
      </c>
      <c r="N6" s="845" t="s">
        <v>284</v>
      </c>
      <c r="O6" s="847">
        <v>10283</v>
      </c>
      <c r="P6" s="848">
        <v>4.7790295952060656E-3</v>
      </c>
      <c r="Q6" s="849">
        <v>7.3160266037330945E-2</v>
      </c>
      <c r="R6" s="332"/>
      <c r="S6" s="850"/>
      <c r="T6" s="851"/>
      <c r="U6" s="793"/>
    </row>
    <row r="7" spans="2:21" x14ac:dyDescent="0.25">
      <c r="B7" s="844" t="s">
        <v>263</v>
      </c>
      <c r="C7" s="845">
        <v>36427</v>
      </c>
      <c r="D7" s="845">
        <v>19</v>
      </c>
      <c r="E7" s="845">
        <v>52</v>
      </c>
      <c r="F7" s="845">
        <v>8</v>
      </c>
      <c r="G7" s="845" t="s">
        <v>284</v>
      </c>
      <c r="H7" s="846">
        <v>36506</v>
      </c>
      <c r="I7" s="845">
        <v>34202</v>
      </c>
      <c r="J7" s="845">
        <v>26</v>
      </c>
      <c r="K7" s="845">
        <v>30</v>
      </c>
      <c r="L7" s="845">
        <v>12</v>
      </c>
      <c r="M7" s="845" t="s">
        <v>284</v>
      </c>
      <c r="N7" s="845" t="s">
        <v>284</v>
      </c>
      <c r="O7" s="847">
        <v>34270</v>
      </c>
      <c r="P7" s="848">
        <v>1.6338701540907424E-2</v>
      </c>
      <c r="Q7" s="849">
        <v>-6.1081066242073212E-2</v>
      </c>
      <c r="R7" s="332"/>
      <c r="S7" s="850"/>
      <c r="T7" s="851"/>
      <c r="U7" s="793"/>
    </row>
    <row r="8" spans="2:21" x14ac:dyDescent="0.25">
      <c r="B8" s="844" t="s">
        <v>270</v>
      </c>
      <c r="C8" s="845">
        <v>50</v>
      </c>
      <c r="D8" s="845">
        <v>21</v>
      </c>
      <c r="E8" s="845" t="s">
        <v>284</v>
      </c>
      <c r="F8" s="845" t="s">
        <v>284</v>
      </c>
      <c r="G8" s="845" t="s">
        <v>284</v>
      </c>
      <c r="H8" s="846">
        <v>71</v>
      </c>
      <c r="I8" s="845">
        <v>38</v>
      </c>
      <c r="J8" s="845">
        <v>8</v>
      </c>
      <c r="K8" s="845" t="s">
        <v>284</v>
      </c>
      <c r="L8" s="845" t="s">
        <v>284</v>
      </c>
      <c r="M8" s="845" t="s">
        <v>284</v>
      </c>
      <c r="N8" s="845" t="s">
        <v>284</v>
      </c>
      <c r="O8" s="847">
        <v>46</v>
      </c>
      <c r="P8" s="848">
        <v>1.8153051241286534E-5</v>
      </c>
      <c r="Q8" s="849">
        <v>-0.24</v>
      </c>
      <c r="R8" s="332"/>
      <c r="S8" s="850"/>
      <c r="T8" s="851"/>
      <c r="U8" s="793"/>
    </row>
    <row r="9" spans="2:21" x14ac:dyDescent="0.25">
      <c r="B9" s="844" t="s">
        <v>233</v>
      </c>
      <c r="C9" s="845">
        <v>12673</v>
      </c>
      <c r="D9" s="845">
        <v>709</v>
      </c>
      <c r="E9" s="845">
        <v>42</v>
      </c>
      <c r="F9" s="845">
        <v>170</v>
      </c>
      <c r="G9" s="845" t="s">
        <v>284</v>
      </c>
      <c r="H9" s="846">
        <v>13594</v>
      </c>
      <c r="I9" s="845">
        <v>13540</v>
      </c>
      <c r="J9" s="845">
        <v>766</v>
      </c>
      <c r="K9" s="845">
        <v>38</v>
      </c>
      <c r="L9" s="845">
        <v>161</v>
      </c>
      <c r="M9" s="845" t="s">
        <v>284</v>
      </c>
      <c r="N9" s="845" t="s">
        <v>284</v>
      </c>
      <c r="O9" s="847">
        <v>14505</v>
      </c>
      <c r="P9" s="848">
        <v>6.4682187843952549E-3</v>
      </c>
      <c r="Q9" s="849">
        <v>6.8413161840132464E-2</v>
      </c>
      <c r="R9" s="332"/>
      <c r="S9" s="850"/>
      <c r="T9" s="851"/>
      <c r="U9" s="793"/>
    </row>
    <row r="10" spans="2:21" x14ac:dyDescent="0.25">
      <c r="B10" s="844" t="s">
        <v>651</v>
      </c>
      <c r="C10" s="845">
        <v>220</v>
      </c>
      <c r="D10" s="845">
        <v>95</v>
      </c>
      <c r="E10" s="845">
        <v>21</v>
      </c>
      <c r="F10" s="845" t="s">
        <v>284</v>
      </c>
      <c r="G10" s="845" t="s">
        <v>284</v>
      </c>
      <c r="H10" s="846">
        <v>336</v>
      </c>
      <c r="I10" s="845">
        <v>274</v>
      </c>
      <c r="J10" s="845">
        <v>104</v>
      </c>
      <c r="K10" s="845">
        <v>12</v>
      </c>
      <c r="L10" s="845" t="s">
        <v>284</v>
      </c>
      <c r="M10" s="845" t="s">
        <v>284</v>
      </c>
      <c r="N10" s="845" t="s">
        <v>284</v>
      </c>
      <c r="O10" s="847">
        <v>390</v>
      </c>
      <c r="P10" s="848">
        <v>1.3089305368717134E-4</v>
      </c>
      <c r="Q10" s="849">
        <v>0.24545454545454537</v>
      </c>
      <c r="R10" s="332"/>
      <c r="S10" s="850"/>
      <c r="T10" s="851"/>
      <c r="U10" s="793"/>
    </row>
    <row r="11" spans="2:21" x14ac:dyDescent="0.25">
      <c r="B11" s="844" t="s">
        <v>235</v>
      </c>
      <c r="C11" s="845">
        <v>84</v>
      </c>
      <c r="D11" s="845">
        <v>25</v>
      </c>
      <c r="E11" s="845" t="s">
        <v>284</v>
      </c>
      <c r="F11" s="845" t="s">
        <v>284</v>
      </c>
      <c r="G11" s="845" t="s">
        <v>284</v>
      </c>
      <c r="H11" s="846">
        <v>109</v>
      </c>
      <c r="I11" s="845">
        <v>75</v>
      </c>
      <c r="J11" s="845">
        <v>24</v>
      </c>
      <c r="K11" s="845">
        <v>3</v>
      </c>
      <c r="L11" s="845" t="s">
        <v>284</v>
      </c>
      <c r="M11" s="845" t="s">
        <v>284</v>
      </c>
      <c r="N11" s="845" t="s">
        <v>284</v>
      </c>
      <c r="O11" s="847">
        <v>102</v>
      </c>
      <c r="P11" s="848">
        <v>3.5828390607802373E-5</v>
      </c>
      <c r="Q11" s="849">
        <v>-0.1071428571428571</v>
      </c>
      <c r="R11" s="332"/>
      <c r="S11" s="850"/>
      <c r="T11" s="851"/>
      <c r="U11" s="793"/>
    </row>
    <row r="12" spans="2:21" x14ac:dyDescent="0.25">
      <c r="B12" s="844" t="s">
        <v>655</v>
      </c>
      <c r="C12" s="845">
        <v>81548</v>
      </c>
      <c r="D12" s="845">
        <v>1668</v>
      </c>
      <c r="E12" s="845">
        <v>111</v>
      </c>
      <c r="F12" s="845">
        <v>1144</v>
      </c>
      <c r="G12" s="845">
        <v>1</v>
      </c>
      <c r="H12" s="846">
        <v>84472</v>
      </c>
      <c r="I12" s="845">
        <v>89766</v>
      </c>
      <c r="J12" s="845">
        <v>1754</v>
      </c>
      <c r="K12" s="845">
        <v>117</v>
      </c>
      <c r="L12" s="845">
        <v>1870</v>
      </c>
      <c r="M12" s="845" t="s">
        <v>284</v>
      </c>
      <c r="N12" s="845" t="s">
        <v>284</v>
      </c>
      <c r="O12" s="847">
        <v>93507</v>
      </c>
      <c r="P12" s="848">
        <v>4.2882284150666507E-2</v>
      </c>
      <c r="Q12" s="849">
        <v>0.10077500367881487</v>
      </c>
      <c r="R12" s="332"/>
      <c r="S12" s="850"/>
      <c r="T12" s="851"/>
      <c r="U12" s="793"/>
    </row>
    <row r="13" spans="2:21" x14ac:dyDescent="0.25">
      <c r="B13" s="844" t="s">
        <v>244</v>
      </c>
      <c r="C13" s="845">
        <v>261850</v>
      </c>
      <c r="D13" s="845">
        <v>4131</v>
      </c>
      <c r="E13" s="845">
        <v>177</v>
      </c>
      <c r="F13" s="845">
        <v>172</v>
      </c>
      <c r="G13" s="845">
        <v>448</v>
      </c>
      <c r="H13" s="846">
        <v>266778</v>
      </c>
      <c r="I13" s="845">
        <v>230371</v>
      </c>
      <c r="J13" s="845">
        <v>3678</v>
      </c>
      <c r="K13" s="845">
        <v>135</v>
      </c>
      <c r="L13" s="845">
        <v>154</v>
      </c>
      <c r="M13" s="845">
        <v>381</v>
      </c>
      <c r="N13" s="845" t="s">
        <v>284</v>
      </c>
      <c r="O13" s="847">
        <v>234719</v>
      </c>
      <c r="P13" s="848">
        <v>0.11005096230280054</v>
      </c>
      <c r="Q13" s="849">
        <v>-0.12021768187893833</v>
      </c>
      <c r="R13" s="332"/>
      <c r="S13" s="850"/>
      <c r="T13" s="851"/>
      <c r="U13" s="793"/>
    </row>
    <row r="14" spans="2:21" x14ac:dyDescent="0.25">
      <c r="B14" s="844" t="s">
        <v>293</v>
      </c>
      <c r="C14" s="845">
        <v>237407</v>
      </c>
      <c r="D14" s="845">
        <v>5648</v>
      </c>
      <c r="E14" s="845">
        <v>278</v>
      </c>
      <c r="F14" s="845">
        <v>370</v>
      </c>
      <c r="G14" s="845">
        <v>23</v>
      </c>
      <c r="H14" s="846">
        <v>243726</v>
      </c>
      <c r="I14" s="845">
        <v>305070</v>
      </c>
      <c r="J14" s="845">
        <v>6825</v>
      </c>
      <c r="K14" s="845">
        <v>356</v>
      </c>
      <c r="L14" s="845">
        <v>405</v>
      </c>
      <c r="M14" s="845">
        <v>155</v>
      </c>
      <c r="N14" s="845" t="s">
        <v>284</v>
      </c>
      <c r="O14" s="847">
        <v>312811</v>
      </c>
      <c r="P14" s="848">
        <v>0.14573556163629692</v>
      </c>
      <c r="Q14" s="849">
        <v>0.28500844541230874</v>
      </c>
      <c r="R14" s="332"/>
      <c r="S14" s="850"/>
      <c r="T14" s="851"/>
      <c r="U14" s="793"/>
    </row>
    <row r="15" spans="2:21" x14ac:dyDescent="0.25">
      <c r="B15" s="844" t="s">
        <v>236</v>
      </c>
      <c r="C15" s="845">
        <v>1218184</v>
      </c>
      <c r="D15" s="845">
        <v>917</v>
      </c>
      <c r="E15" s="845">
        <v>863</v>
      </c>
      <c r="F15" s="845">
        <v>2030</v>
      </c>
      <c r="G15" s="845">
        <v>122</v>
      </c>
      <c r="H15" s="846">
        <v>1222116</v>
      </c>
      <c r="I15" s="845">
        <v>1387687</v>
      </c>
      <c r="J15" s="845">
        <v>854</v>
      </c>
      <c r="K15" s="845">
        <v>936</v>
      </c>
      <c r="L15" s="845">
        <v>2096</v>
      </c>
      <c r="M15" s="845">
        <v>115</v>
      </c>
      <c r="N15" s="845">
        <v>1</v>
      </c>
      <c r="O15" s="847">
        <v>1391689</v>
      </c>
      <c r="P15" s="848">
        <v>0.66291455836492597</v>
      </c>
      <c r="Q15" s="849">
        <v>0.13914400451820086</v>
      </c>
      <c r="R15" s="332"/>
      <c r="S15" s="850"/>
      <c r="T15" s="851"/>
      <c r="U15" s="793"/>
    </row>
    <row r="16" spans="2:21" x14ac:dyDescent="0.25">
      <c r="B16" s="844" t="s">
        <v>306</v>
      </c>
      <c r="C16" s="845">
        <v>18269</v>
      </c>
      <c r="D16" s="845">
        <v>498</v>
      </c>
      <c r="E16" s="845">
        <v>201</v>
      </c>
      <c r="F16" s="845">
        <v>88</v>
      </c>
      <c r="G16" s="845" t="s">
        <v>284</v>
      </c>
      <c r="H16" s="846">
        <v>19056</v>
      </c>
      <c r="I16" s="845">
        <v>20226</v>
      </c>
      <c r="J16" s="845">
        <v>619</v>
      </c>
      <c r="K16" s="845">
        <v>219</v>
      </c>
      <c r="L16" s="845">
        <v>108</v>
      </c>
      <c r="M16" s="845" t="s">
        <v>284</v>
      </c>
      <c r="N16" s="845" t="s">
        <v>284</v>
      </c>
      <c r="O16" s="847">
        <v>21172</v>
      </c>
      <c r="P16" s="848">
        <v>9.6622003791121437E-3</v>
      </c>
      <c r="Q16" s="849">
        <v>0.10712135311182869</v>
      </c>
      <c r="R16" s="332"/>
      <c r="S16" s="850"/>
      <c r="T16" s="851"/>
      <c r="U16" s="793"/>
    </row>
    <row r="17" spans="2:21" x14ac:dyDescent="0.25">
      <c r="B17" s="844" t="s">
        <v>662</v>
      </c>
      <c r="C17" s="845">
        <v>517</v>
      </c>
      <c r="D17" s="845">
        <v>2</v>
      </c>
      <c r="E17" s="845">
        <v>1</v>
      </c>
      <c r="F17" s="845">
        <v>14</v>
      </c>
      <c r="G17" s="845" t="s">
        <v>284</v>
      </c>
      <c r="H17" s="846">
        <v>534</v>
      </c>
      <c r="I17" s="845">
        <v>521</v>
      </c>
      <c r="J17" s="845">
        <v>4</v>
      </c>
      <c r="K17" s="845">
        <v>7</v>
      </c>
      <c r="L17" s="845">
        <v>7</v>
      </c>
      <c r="M17" s="845" t="s">
        <v>284</v>
      </c>
      <c r="N17" s="845" t="s">
        <v>284</v>
      </c>
      <c r="O17" s="847">
        <v>539</v>
      </c>
      <c r="P17" s="848">
        <v>2.4888788675553379E-4</v>
      </c>
      <c r="Q17" s="849">
        <v>7.7369439071566237E-3</v>
      </c>
      <c r="R17" s="332"/>
      <c r="S17" s="850"/>
      <c r="T17" s="851"/>
      <c r="U17" s="793"/>
    </row>
    <row r="18" spans="2:21" x14ac:dyDescent="0.25">
      <c r="B18" s="844" t="s">
        <v>318</v>
      </c>
      <c r="C18" s="845">
        <v>502</v>
      </c>
      <c r="D18" s="845">
        <v>81</v>
      </c>
      <c r="E18" s="845">
        <v>8</v>
      </c>
      <c r="F18" s="845">
        <v>1</v>
      </c>
      <c r="G18" s="845" t="s">
        <v>284</v>
      </c>
      <c r="H18" s="846">
        <v>592</v>
      </c>
      <c r="I18" s="845">
        <v>545</v>
      </c>
      <c r="J18" s="845">
        <v>71</v>
      </c>
      <c r="K18" s="845">
        <v>19</v>
      </c>
      <c r="L18" s="845">
        <v>3</v>
      </c>
      <c r="M18" s="845" t="s">
        <v>284</v>
      </c>
      <c r="N18" s="845" t="s">
        <v>284</v>
      </c>
      <c r="O18" s="847">
        <v>638</v>
      </c>
      <c r="P18" s="848">
        <v>2.6035297175003058E-4</v>
      </c>
      <c r="Q18" s="849">
        <v>8.5657370517928211E-2</v>
      </c>
      <c r="R18" s="332"/>
      <c r="S18" s="850"/>
      <c r="T18" s="851"/>
      <c r="U18" s="793"/>
    </row>
    <row r="19" spans="2:21" x14ac:dyDescent="0.25">
      <c r="B19" s="844" t="s">
        <v>670</v>
      </c>
      <c r="C19" s="845">
        <v>62</v>
      </c>
      <c r="D19" s="845">
        <v>2</v>
      </c>
      <c r="E19" s="845" t="s">
        <v>284</v>
      </c>
      <c r="F19" s="845">
        <v>1</v>
      </c>
      <c r="G19" s="845" t="s">
        <v>284</v>
      </c>
      <c r="H19" s="846">
        <v>65</v>
      </c>
      <c r="I19" s="845">
        <v>69</v>
      </c>
      <c r="J19" s="845" t="s">
        <v>284</v>
      </c>
      <c r="K19" s="845" t="s">
        <v>284</v>
      </c>
      <c r="L19" s="845">
        <v>1</v>
      </c>
      <c r="M19" s="845" t="s">
        <v>284</v>
      </c>
      <c r="N19" s="845" t="s">
        <v>284</v>
      </c>
      <c r="O19" s="847">
        <v>70</v>
      </c>
      <c r="P19" s="848">
        <v>3.2962119359178181E-5</v>
      </c>
      <c r="Q19" s="849">
        <v>0.11290322580645151</v>
      </c>
      <c r="R19" s="332"/>
      <c r="S19" s="850"/>
      <c r="T19" s="851"/>
      <c r="U19" s="793"/>
    </row>
    <row r="20" spans="2:21" x14ac:dyDescent="0.25">
      <c r="B20" s="844" t="s">
        <v>706</v>
      </c>
      <c r="C20" s="845">
        <v>23</v>
      </c>
      <c r="D20" s="845" t="s">
        <v>284</v>
      </c>
      <c r="E20" s="845" t="s">
        <v>284</v>
      </c>
      <c r="F20" s="845">
        <v>1</v>
      </c>
      <c r="G20" s="845" t="s">
        <v>284</v>
      </c>
      <c r="H20" s="846">
        <v>24</v>
      </c>
      <c r="I20" s="845">
        <v>15</v>
      </c>
      <c r="J20" s="845">
        <v>5</v>
      </c>
      <c r="K20" s="845" t="s">
        <v>284</v>
      </c>
      <c r="L20" s="845">
        <v>2</v>
      </c>
      <c r="M20" s="845" t="s">
        <v>284</v>
      </c>
      <c r="N20" s="845" t="s">
        <v>284</v>
      </c>
      <c r="O20" s="847">
        <v>22</v>
      </c>
      <c r="P20" s="848">
        <v>7.1656781215604745E-6</v>
      </c>
      <c r="Q20" s="849">
        <v>-0.34782608695652173</v>
      </c>
      <c r="R20" s="332"/>
      <c r="S20" s="850"/>
      <c r="T20" s="851"/>
      <c r="U20" s="793"/>
    </row>
    <row r="21" spans="2:21" x14ac:dyDescent="0.25">
      <c r="B21" s="844" t="s">
        <v>331</v>
      </c>
      <c r="C21" s="845">
        <v>687</v>
      </c>
      <c r="D21" s="845">
        <v>4</v>
      </c>
      <c r="E21" s="845">
        <v>29</v>
      </c>
      <c r="F21" s="845">
        <v>29</v>
      </c>
      <c r="G21" s="845" t="s">
        <v>284</v>
      </c>
      <c r="H21" s="846">
        <v>749</v>
      </c>
      <c r="I21" s="845">
        <v>909</v>
      </c>
      <c r="J21" s="845">
        <v>2</v>
      </c>
      <c r="K21" s="845">
        <v>34</v>
      </c>
      <c r="L21" s="845">
        <v>22</v>
      </c>
      <c r="M21" s="845" t="s">
        <v>284</v>
      </c>
      <c r="N21" s="845" t="s">
        <v>284</v>
      </c>
      <c r="O21" s="847">
        <v>967</v>
      </c>
      <c r="P21" s="848">
        <v>4.3424009416656475E-4</v>
      </c>
      <c r="Q21" s="849">
        <v>0.32314410480349354</v>
      </c>
      <c r="R21" s="332"/>
      <c r="S21" s="850"/>
      <c r="T21" s="851"/>
      <c r="U21" s="793"/>
    </row>
    <row r="22" spans="2:21" ht="15.75" thickBot="1" x14ac:dyDescent="0.3">
      <c r="B22" s="852" t="s">
        <v>63</v>
      </c>
      <c r="C22" s="853">
        <v>1877825</v>
      </c>
      <c r="D22" s="853">
        <v>13942</v>
      </c>
      <c r="E22" s="853">
        <v>1933</v>
      </c>
      <c r="F22" s="853">
        <v>4091</v>
      </c>
      <c r="G22" s="853">
        <v>598</v>
      </c>
      <c r="H22" s="853">
        <v>1898389</v>
      </c>
      <c r="I22" s="865">
        <v>2093312</v>
      </c>
      <c r="J22" s="865">
        <v>14824</v>
      </c>
      <c r="K22" s="865">
        <v>2019</v>
      </c>
      <c r="L22" s="865">
        <v>4912</v>
      </c>
      <c r="M22" s="865">
        <v>662</v>
      </c>
      <c r="N22" s="865">
        <v>1</v>
      </c>
      <c r="O22" s="865">
        <v>2115730</v>
      </c>
      <c r="P22" s="854">
        <v>1</v>
      </c>
      <c r="Q22" s="855">
        <v>0.11475350471955581</v>
      </c>
      <c r="S22" s="793"/>
      <c r="T22" s="793"/>
      <c r="U22" s="793"/>
    </row>
    <row r="23" spans="2:21" x14ac:dyDescent="0.25">
      <c r="B23" s="701" t="s">
        <v>725</v>
      </c>
      <c r="C23" s="701"/>
      <c r="D23" s="701"/>
      <c r="E23" s="701"/>
      <c r="F23" s="701"/>
      <c r="G23" s="701"/>
      <c r="H23" s="701"/>
      <c r="I23" s="701"/>
      <c r="J23" s="701"/>
      <c r="K23" s="701"/>
      <c r="L23" s="701"/>
      <c r="M23" s="701"/>
      <c r="N23" s="701"/>
      <c r="O23" s="701"/>
      <c r="P23" s="701"/>
      <c r="Q23" s="856"/>
      <c r="S23" s="793"/>
      <c r="T23" s="793"/>
      <c r="U23" s="793"/>
    </row>
    <row r="24" spans="2:21" x14ac:dyDescent="0.25">
      <c r="S24" s="793"/>
      <c r="T24" s="793"/>
      <c r="U24" s="793"/>
    </row>
  </sheetData>
  <mergeCells count="6">
    <mergeCell ref="P4:P5"/>
    <mergeCell ref="Q4:Q5"/>
    <mergeCell ref="B23:P23"/>
    <mergeCell ref="B4:B5"/>
    <mergeCell ref="C4:H4"/>
    <mergeCell ref="I4:O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S23"/>
  <sheetViews>
    <sheetView zoomScaleNormal="100" workbookViewId="0"/>
  </sheetViews>
  <sheetFormatPr baseColWidth="10" defaultColWidth="11.42578125" defaultRowHeight="15" x14ac:dyDescent="0.25"/>
  <cols>
    <col min="1" max="1" width="3.7109375" style="253" customWidth="1"/>
    <col min="2" max="2" width="14.140625" style="253" bestFit="1" customWidth="1"/>
    <col min="3" max="15" width="11.42578125" style="253"/>
    <col min="16" max="16" width="15.140625" style="253" customWidth="1"/>
    <col min="17" max="16384" width="11.42578125" style="253"/>
  </cols>
  <sheetData>
    <row r="2" spans="1:19" s="793" customFormat="1" ht="15" customHeight="1" x14ac:dyDescent="0.25">
      <c r="A2" s="866"/>
      <c r="B2" s="837" t="s">
        <v>717</v>
      </c>
      <c r="C2" s="867"/>
      <c r="D2" s="867"/>
      <c r="E2" s="867"/>
      <c r="F2" s="867"/>
      <c r="G2" s="867"/>
      <c r="H2" s="867"/>
      <c r="I2" s="867"/>
      <c r="J2" s="867"/>
      <c r="K2" s="867"/>
      <c r="L2" s="867"/>
      <c r="M2" s="867"/>
      <c r="N2" s="867"/>
      <c r="O2" s="867"/>
    </row>
    <row r="3" spans="1:19" ht="15.75" thickBot="1" x14ac:dyDescent="0.3">
      <c r="B3" s="384" t="s">
        <v>405</v>
      </c>
      <c r="C3" s="868"/>
      <c r="D3" s="868"/>
      <c r="E3" s="868"/>
      <c r="F3" s="868"/>
      <c r="G3" s="868"/>
      <c r="H3" s="868"/>
      <c r="I3" s="868"/>
      <c r="J3" s="868"/>
      <c r="K3" s="868"/>
      <c r="L3" s="868"/>
      <c r="M3" s="868"/>
      <c r="N3" s="868"/>
      <c r="O3" s="868"/>
      <c r="P3" s="868"/>
      <c r="Q3" s="868"/>
    </row>
    <row r="4" spans="1:19" ht="15" customHeight="1" x14ac:dyDescent="0.25">
      <c r="B4" s="838" t="s">
        <v>641</v>
      </c>
      <c r="C4" s="839">
        <v>2017</v>
      </c>
      <c r="D4" s="840"/>
      <c r="E4" s="840"/>
      <c r="F4" s="840"/>
      <c r="G4" s="840"/>
      <c r="H4" s="841"/>
      <c r="I4" s="857">
        <v>2018</v>
      </c>
      <c r="J4" s="858"/>
      <c r="K4" s="858"/>
      <c r="L4" s="858"/>
      <c r="M4" s="858"/>
      <c r="N4" s="858"/>
      <c r="O4" s="859"/>
      <c r="P4" s="860" t="s">
        <v>719</v>
      </c>
      <c r="Q4" s="861" t="s">
        <v>720</v>
      </c>
    </row>
    <row r="5" spans="1:19" ht="56.25" x14ac:dyDescent="0.25">
      <c r="B5" s="842"/>
      <c r="C5" s="843" t="s">
        <v>406</v>
      </c>
      <c r="D5" s="843" t="s">
        <v>721</v>
      </c>
      <c r="E5" s="843" t="s">
        <v>722</v>
      </c>
      <c r="F5" s="843" t="s">
        <v>714</v>
      </c>
      <c r="G5" s="843" t="s">
        <v>726</v>
      </c>
      <c r="H5" s="843" t="s">
        <v>10</v>
      </c>
      <c r="I5" s="862" t="s">
        <v>406</v>
      </c>
      <c r="J5" s="862" t="s">
        <v>721</v>
      </c>
      <c r="K5" s="862" t="s">
        <v>722</v>
      </c>
      <c r="L5" s="862" t="s">
        <v>714</v>
      </c>
      <c r="M5" s="862" t="s">
        <v>726</v>
      </c>
      <c r="N5" s="862" t="s">
        <v>727</v>
      </c>
      <c r="O5" s="862" t="s">
        <v>10</v>
      </c>
      <c r="P5" s="863"/>
      <c r="Q5" s="864"/>
    </row>
    <row r="6" spans="1:19" x14ac:dyDescent="0.25">
      <c r="B6" s="869" t="s">
        <v>253</v>
      </c>
      <c r="C6" s="870">
        <v>202.76636645000013</v>
      </c>
      <c r="D6" s="870">
        <v>125.73053990999998</v>
      </c>
      <c r="E6" s="870">
        <v>23.254379329999995</v>
      </c>
      <c r="F6" s="870">
        <v>11.976736989999999</v>
      </c>
      <c r="G6" s="870">
        <v>0.29589470000000001</v>
      </c>
      <c r="H6" s="871">
        <v>364.02391738000006</v>
      </c>
      <c r="I6" s="870">
        <v>235.55231407999972</v>
      </c>
      <c r="J6" s="870">
        <v>92.531343990000011</v>
      </c>
      <c r="K6" s="872">
        <v>4.03384784</v>
      </c>
      <c r="L6" s="870">
        <v>7.2671091500000022</v>
      </c>
      <c r="M6" s="870">
        <v>0.86360968000000005</v>
      </c>
      <c r="N6" s="870">
        <v>0</v>
      </c>
      <c r="O6" s="873">
        <v>340.24822473999956</v>
      </c>
      <c r="P6" s="848">
        <v>3.402753799270096E-3</v>
      </c>
      <c r="Q6" s="849">
        <v>0.16169322459148683</v>
      </c>
      <c r="S6" s="874"/>
    </row>
    <row r="7" spans="1:19" x14ac:dyDescent="0.25">
      <c r="B7" s="869" t="s">
        <v>263</v>
      </c>
      <c r="C7" s="870">
        <v>548.44110372000159</v>
      </c>
      <c r="D7" s="870">
        <v>11.859674199999999</v>
      </c>
      <c r="E7" s="870">
        <v>3.7384219699999988</v>
      </c>
      <c r="F7" s="870">
        <v>0.93594454999999988</v>
      </c>
      <c r="G7" s="870">
        <v>0</v>
      </c>
      <c r="H7" s="871">
        <v>564.9751444400016</v>
      </c>
      <c r="I7" s="870">
        <v>493.90254207999971</v>
      </c>
      <c r="J7" s="870">
        <v>27.637360709999999</v>
      </c>
      <c r="K7" s="872">
        <v>3.1801658600000002</v>
      </c>
      <c r="L7" s="870">
        <v>18.097017359999995</v>
      </c>
      <c r="M7" s="870">
        <v>0</v>
      </c>
      <c r="N7" s="870">
        <v>0</v>
      </c>
      <c r="O7" s="873">
        <v>542.8170860099998</v>
      </c>
      <c r="P7" s="848">
        <v>7.1348428823377729E-3</v>
      </c>
      <c r="Q7" s="849">
        <v>-9.9442877767684124E-2</v>
      </c>
      <c r="S7" s="874"/>
    </row>
    <row r="8" spans="1:19" x14ac:dyDescent="0.25">
      <c r="B8" s="869" t="s">
        <v>270</v>
      </c>
      <c r="C8" s="870">
        <v>133.73502377</v>
      </c>
      <c r="D8" s="870">
        <v>35.211621649999998</v>
      </c>
      <c r="E8" s="870">
        <v>0</v>
      </c>
      <c r="F8" s="870">
        <v>0</v>
      </c>
      <c r="G8" s="870">
        <v>0</v>
      </c>
      <c r="H8" s="871">
        <v>168.94664541999998</v>
      </c>
      <c r="I8" s="870">
        <v>128.39726805999996</v>
      </c>
      <c r="J8" s="870">
        <v>17.640462940000003</v>
      </c>
      <c r="K8" s="872">
        <v>0</v>
      </c>
      <c r="L8" s="870">
        <v>0</v>
      </c>
      <c r="M8" s="870">
        <v>0</v>
      </c>
      <c r="N8" s="870">
        <v>0</v>
      </c>
      <c r="O8" s="873">
        <v>146.03773100000001</v>
      </c>
      <c r="P8" s="848">
        <v>1.8548078944309659E-3</v>
      </c>
      <c r="Q8" s="849">
        <v>-3.9912923028899372E-2</v>
      </c>
      <c r="S8" s="874"/>
    </row>
    <row r="9" spans="1:19" x14ac:dyDescent="0.25">
      <c r="B9" s="869" t="s">
        <v>233</v>
      </c>
      <c r="C9" s="870">
        <v>3582.7614319599957</v>
      </c>
      <c r="D9" s="870">
        <v>771.0539878699999</v>
      </c>
      <c r="E9" s="870">
        <v>4.1319842299999996</v>
      </c>
      <c r="F9" s="870">
        <v>4.2924166700000015</v>
      </c>
      <c r="G9" s="870">
        <v>0</v>
      </c>
      <c r="H9" s="871">
        <v>4362.2398207299966</v>
      </c>
      <c r="I9" s="870">
        <v>4728.558300050011</v>
      </c>
      <c r="J9" s="870">
        <v>912.0621168499996</v>
      </c>
      <c r="K9" s="872">
        <v>4.1131085599999997</v>
      </c>
      <c r="L9" s="870">
        <v>7.1123354500000033</v>
      </c>
      <c r="M9" s="870">
        <v>0</v>
      </c>
      <c r="N9" s="870">
        <v>0</v>
      </c>
      <c r="O9" s="873">
        <v>5651.8458609100107</v>
      </c>
      <c r="P9" s="848">
        <v>6.8308052007082801E-2</v>
      </c>
      <c r="Q9" s="849">
        <v>0.31980830704186536</v>
      </c>
      <c r="S9" s="874"/>
    </row>
    <row r="10" spans="1:19" x14ac:dyDescent="0.25">
      <c r="B10" s="869" t="s">
        <v>651</v>
      </c>
      <c r="C10" s="870">
        <v>427.42005892999981</v>
      </c>
      <c r="D10" s="870">
        <v>162.93714326000003</v>
      </c>
      <c r="E10" s="870">
        <v>3.6029716000000001</v>
      </c>
      <c r="F10" s="870">
        <v>0</v>
      </c>
      <c r="G10" s="870">
        <v>0</v>
      </c>
      <c r="H10" s="871">
        <v>593.96017378999989</v>
      </c>
      <c r="I10" s="870">
        <v>530.70257150999998</v>
      </c>
      <c r="J10" s="870">
        <v>214.48122819999998</v>
      </c>
      <c r="K10" s="872">
        <v>0.35588504000000004</v>
      </c>
      <c r="L10" s="870">
        <v>0</v>
      </c>
      <c r="M10" s="870">
        <v>0</v>
      </c>
      <c r="N10" s="870">
        <v>0</v>
      </c>
      <c r="O10" s="873">
        <v>745.53968475000011</v>
      </c>
      <c r="P10" s="848">
        <v>7.6664506504264202E-3</v>
      </c>
      <c r="Q10" s="849">
        <v>0.24164170684585295</v>
      </c>
      <c r="S10" s="874"/>
    </row>
    <row r="11" spans="1:19" x14ac:dyDescent="0.25">
      <c r="B11" s="869" t="s">
        <v>235</v>
      </c>
      <c r="C11" s="870">
        <v>107.19603929000002</v>
      </c>
      <c r="D11" s="870">
        <v>28.169215020000003</v>
      </c>
      <c r="E11" s="870">
        <v>0</v>
      </c>
      <c r="F11" s="870">
        <v>0</v>
      </c>
      <c r="G11" s="870">
        <v>0</v>
      </c>
      <c r="H11" s="871">
        <v>135.36525431000004</v>
      </c>
      <c r="I11" s="870">
        <v>67.630791420000037</v>
      </c>
      <c r="J11" s="870">
        <v>63.389959009999998</v>
      </c>
      <c r="K11" s="872">
        <v>1.7133863599999999</v>
      </c>
      <c r="L11" s="870">
        <v>0</v>
      </c>
      <c r="M11" s="870">
        <v>0</v>
      </c>
      <c r="N11" s="870">
        <v>0</v>
      </c>
      <c r="O11" s="873">
        <v>132.73413679000004</v>
      </c>
      <c r="P11" s="848">
        <v>9.7698438391859762E-4</v>
      </c>
      <c r="Q11" s="849">
        <v>-0.36909244158698029</v>
      </c>
      <c r="S11" s="874"/>
    </row>
    <row r="12" spans="1:19" x14ac:dyDescent="0.25">
      <c r="B12" s="869" t="s">
        <v>655</v>
      </c>
      <c r="C12" s="870">
        <v>4384.4507650299811</v>
      </c>
      <c r="D12" s="870">
        <v>114.69392500000002</v>
      </c>
      <c r="E12" s="870">
        <v>25.36965579000001</v>
      </c>
      <c r="F12" s="870">
        <v>28.179377940000006</v>
      </c>
      <c r="G12" s="870">
        <v>4.4654500000000001E-3</v>
      </c>
      <c r="H12" s="871">
        <v>4552.6981892099802</v>
      </c>
      <c r="I12" s="870">
        <v>4848.3548193700217</v>
      </c>
      <c r="J12" s="870">
        <v>115.24291716999993</v>
      </c>
      <c r="K12" s="872">
        <v>34.642086889999966</v>
      </c>
      <c r="L12" s="870">
        <v>23.303664300000005</v>
      </c>
      <c r="M12" s="870">
        <v>0</v>
      </c>
      <c r="N12" s="870">
        <v>0</v>
      </c>
      <c r="O12" s="873">
        <v>5021.5434877300295</v>
      </c>
      <c r="P12" s="848">
        <v>7.0038614760616416E-2</v>
      </c>
      <c r="Q12" s="849">
        <v>0.10580665155145574</v>
      </c>
      <c r="S12" s="874"/>
    </row>
    <row r="13" spans="1:19" x14ac:dyDescent="0.25">
      <c r="B13" s="869" t="s">
        <v>244</v>
      </c>
      <c r="C13" s="870">
        <v>18042.921374510177</v>
      </c>
      <c r="D13" s="870">
        <v>2658.2071504800042</v>
      </c>
      <c r="E13" s="870">
        <v>42.670409780000021</v>
      </c>
      <c r="F13" s="870">
        <v>16.768588569999999</v>
      </c>
      <c r="G13" s="870">
        <v>30.440934130000006</v>
      </c>
      <c r="H13" s="871">
        <v>20791.008457470209</v>
      </c>
      <c r="I13" s="870">
        <v>17746.937551210081</v>
      </c>
      <c r="J13" s="870">
        <v>2803.4172093000066</v>
      </c>
      <c r="K13" s="872">
        <v>24.073327579999997</v>
      </c>
      <c r="L13" s="870">
        <v>11.687088370000003</v>
      </c>
      <c r="M13" s="870">
        <v>25.070949549999998</v>
      </c>
      <c r="N13" s="870">
        <v>0</v>
      </c>
      <c r="O13" s="873">
        <v>20611.186126010049</v>
      </c>
      <c r="P13" s="848">
        <v>0.25636962818068409</v>
      </c>
      <c r="Q13" s="849">
        <v>-1.6404429036544044E-2</v>
      </c>
      <c r="S13" s="874"/>
    </row>
    <row r="14" spans="1:19" x14ac:dyDescent="0.25">
      <c r="B14" s="869" t="s">
        <v>293</v>
      </c>
      <c r="C14" s="870">
        <v>18310.980450620169</v>
      </c>
      <c r="D14" s="870">
        <v>1338.554983929997</v>
      </c>
      <c r="E14" s="870">
        <v>62.936057949999991</v>
      </c>
      <c r="F14" s="870">
        <v>29.388335530000006</v>
      </c>
      <c r="G14" s="870">
        <v>3.7132390900000005</v>
      </c>
      <c r="H14" s="871">
        <v>19745.573067120091</v>
      </c>
      <c r="I14" s="870">
        <v>23429.071703710251</v>
      </c>
      <c r="J14" s="870">
        <v>1655.841650789999</v>
      </c>
      <c r="K14" s="872">
        <v>115.59599872</v>
      </c>
      <c r="L14" s="870">
        <v>25.811786070000004</v>
      </c>
      <c r="M14" s="870">
        <v>13.957271650000001</v>
      </c>
      <c r="N14" s="870">
        <v>0</v>
      </c>
      <c r="O14" s="873">
        <v>25240.278410940242</v>
      </c>
      <c r="P14" s="848">
        <v>0.33845289554699692</v>
      </c>
      <c r="Q14" s="849">
        <v>0.27950940512946376</v>
      </c>
      <c r="S14" s="874"/>
    </row>
    <row r="15" spans="1:19" x14ac:dyDescent="0.25">
      <c r="B15" s="869" t="s">
        <v>236</v>
      </c>
      <c r="C15" s="870">
        <v>8517.2496946400515</v>
      </c>
      <c r="D15" s="870">
        <v>102.94538904999989</v>
      </c>
      <c r="E15" s="870">
        <v>287.93634376999955</v>
      </c>
      <c r="F15" s="870">
        <v>99.583041130000112</v>
      </c>
      <c r="G15" s="870">
        <v>473.01347713000007</v>
      </c>
      <c r="H15" s="871">
        <v>9480.7279457200566</v>
      </c>
      <c r="I15" s="870">
        <v>9437.8682596202088</v>
      </c>
      <c r="J15" s="870">
        <v>91.363820060000052</v>
      </c>
      <c r="K15" s="872">
        <v>304.65051533000002</v>
      </c>
      <c r="L15" s="870">
        <v>75.10074594999999</v>
      </c>
      <c r="M15" s="870">
        <v>571.13247249000005</v>
      </c>
      <c r="N15" s="870">
        <v>4.8780500000000001E-3</v>
      </c>
      <c r="O15" s="873">
        <v>10480.12069150016</v>
      </c>
      <c r="P15" s="848">
        <v>0.13633804534192057</v>
      </c>
      <c r="Q15" s="849">
        <v>0.10808871384380181</v>
      </c>
      <c r="S15" s="874"/>
    </row>
    <row r="16" spans="1:19" x14ac:dyDescent="0.25">
      <c r="B16" s="869" t="s">
        <v>306</v>
      </c>
      <c r="C16" s="870">
        <v>5198.4773527700036</v>
      </c>
      <c r="D16" s="870">
        <v>653.25636712999983</v>
      </c>
      <c r="E16" s="870">
        <v>41.134827790000024</v>
      </c>
      <c r="F16" s="870">
        <v>19.352262660000012</v>
      </c>
      <c r="G16" s="870">
        <v>0</v>
      </c>
      <c r="H16" s="871">
        <v>5912.2208103500088</v>
      </c>
      <c r="I16" s="870">
        <v>6732.0555425900166</v>
      </c>
      <c r="J16" s="870">
        <v>813.09791303000031</v>
      </c>
      <c r="K16" s="872">
        <v>66.148409690000008</v>
      </c>
      <c r="L16" s="870">
        <v>8.5952522999999967</v>
      </c>
      <c r="M16" s="870">
        <v>0</v>
      </c>
      <c r="N16" s="870">
        <v>0</v>
      </c>
      <c r="O16" s="873">
        <v>7619.8971176100258</v>
      </c>
      <c r="P16" s="848">
        <v>9.7250276075256437E-2</v>
      </c>
      <c r="Q16" s="849">
        <v>0.29500526514804326</v>
      </c>
      <c r="S16" s="874"/>
    </row>
    <row r="17" spans="2:19" x14ac:dyDescent="0.25">
      <c r="B17" s="869" t="s">
        <v>662</v>
      </c>
      <c r="C17" s="870">
        <v>26.744640279999988</v>
      </c>
      <c r="D17" s="870">
        <v>7.7864880000000011E-2</v>
      </c>
      <c r="E17" s="870">
        <v>6.5037209999999998E-2</v>
      </c>
      <c r="F17" s="870">
        <v>0.10550853999999998</v>
      </c>
      <c r="G17" s="870">
        <v>0</v>
      </c>
      <c r="H17" s="871">
        <v>26.993050909999994</v>
      </c>
      <c r="I17" s="870">
        <v>43.968003569999986</v>
      </c>
      <c r="J17" s="870">
        <v>1.62581843</v>
      </c>
      <c r="K17" s="872">
        <v>4.173542939999999</v>
      </c>
      <c r="L17" s="870">
        <v>0.19357734000000001</v>
      </c>
      <c r="M17" s="870">
        <v>0</v>
      </c>
      <c r="N17" s="870">
        <v>0</v>
      </c>
      <c r="O17" s="873">
        <v>49.960942279999976</v>
      </c>
      <c r="P17" s="848">
        <v>6.3515525957994346E-4</v>
      </c>
      <c r="Q17" s="849">
        <v>0.64399308084468299</v>
      </c>
      <c r="S17" s="874"/>
    </row>
    <row r="18" spans="2:19" x14ac:dyDescent="0.25">
      <c r="B18" s="869" t="s">
        <v>318</v>
      </c>
      <c r="C18" s="870">
        <v>390.18480236999972</v>
      </c>
      <c r="D18" s="870">
        <v>120.18966838999997</v>
      </c>
      <c r="E18" s="870">
        <v>27.01059012</v>
      </c>
      <c r="F18" s="870">
        <v>0.35639999999999999</v>
      </c>
      <c r="G18" s="870">
        <v>0</v>
      </c>
      <c r="H18" s="871">
        <v>537.74146087999975</v>
      </c>
      <c r="I18" s="870">
        <v>571.90776900000003</v>
      </c>
      <c r="J18" s="870">
        <v>137.54958787000001</v>
      </c>
      <c r="K18" s="872">
        <v>14.861001799999999</v>
      </c>
      <c r="L18" s="870">
        <v>0.53280189</v>
      </c>
      <c r="M18" s="870">
        <v>0</v>
      </c>
      <c r="N18" s="870">
        <v>0</v>
      </c>
      <c r="O18" s="873">
        <v>724.85116055999981</v>
      </c>
      <c r="P18" s="848">
        <v>8.2616948230697547E-3</v>
      </c>
      <c r="Q18" s="849">
        <v>0.46573563482279923</v>
      </c>
      <c r="S18" s="874"/>
    </row>
    <row r="19" spans="2:19" x14ac:dyDescent="0.25">
      <c r="B19" s="869" t="s">
        <v>670</v>
      </c>
      <c r="C19" s="870">
        <v>2.4678171899999994</v>
      </c>
      <c r="D19" s="870">
        <v>8.9028630000000011E-2</v>
      </c>
      <c r="E19" s="870">
        <v>0</v>
      </c>
      <c r="F19" s="870">
        <v>7.5625200000000005E-3</v>
      </c>
      <c r="G19" s="870">
        <v>0</v>
      </c>
      <c r="H19" s="871">
        <v>2.5644083399999995</v>
      </c>
      <c r="I19" s="870">
        <v>1.9393712300000001</v>
      </c>
      <c r="J19" s="870">
        <v>0</v>
      </c>
      <c r="K19" s="872">
        <v>0</v>
      </c>
      <c r="L19" s="870">
        <v>8.1466109999999994E-2</v>
      </c>
      <c r="M19" s="870">
        <v>0</v>
      </c>
      <c r="N19" s="870">
        <v>0</v>
      </c>
      <c r="O19" s="873">
        <v>2.0208373400000004</v>
      </c>
      <c r="P19" s="848">
        <v>2.8015869200233617E-5</v>
      </c>
      <c r="Q19" s="849">
        <v>-0.21413497002182702</v>
      </c>
      <c r="S19" s="874"/>
    </row>
    <row r="20" spans="2:19" x14ac:dyDescent="0.25">
      <c r="B20" s="869" t="s">
        <v>706</v>
      </c>
      <c r="C20" s="870">
        <v>1.3035627700000001</v>
      </c>
      <c r="D20" s="870">
        <v>0</v>
      </c>
      <c r="E20" s="870">
        <v>0</v>
      </c>
      <c r="F20" s="870">
        <v>5.8660570000000002E-2</v>
      </c>
      <c r="G20" s="870">
        <v>0</v>
      </c>
      <c r="H20" s="871">
        <v>1.3622233400000001</v>
      </c>
      <c r="I20" s="870">
        <v>1.0601614900000003</v>
      </c>
      <c r="J20" s="870">
        <v>0.59191769000000005</v>
      </c>
      <c r="K20" s="872">
        <v>0</v>
      </c>
      <c r="L20" s="870">
        <v>0.13990948</v>
      </c>
      <c r="M20" s="870">
        <v>0</v>
      </c>
      <c r="N20" s="870">
        <v>0</v>
      </c>
      <c r="O20" s="873">
        <v>1.7919886600000003</v>
      </c>
      <c r="P20" s="848">
        <v>1.5314935673746581E-5</v>
      </c>
      <c r="Q20" s="849">
        <v>-0.18672003036723717</v>
      </c>
      <c r="S20" s="874"/>
    </row>
    <row r="21" spans="2:19" x14ac:dyDescent="0.25">
      <c r="B21" s="869" t="s">
        <v>331</v>
      </c>
      <c r="C21" s="870">
        <v>62.302174270000016</v>
      </c>
      <c r="D21" s="870">
        <v>4.0763668800000001</v>
      </c>
      <c r="E21" s="870">
        <v>6.3988317599999984</v>
      </c>
      <c r="F21" s="870">
        <v>13.372902280000003</v>
      </c>
      <c r="G21" s="870">
        <v>0</v>
      </c>
      <c r="H21" s="871">
        <v>86.150275190000002</v>
      </c>
      <c r="I21" s="870">
        <v>226.11803409000026</v>
      </c>
      <c r="J21" s="870">
        <v>1.4860669999999999E-2</v>
      </c>
      <c r="K21" s="872">
        <v>6.2502207500000004</v>
      </c>
      <c r="L21" s="870">
        <v>3.4754700799999996</v>
      </c>
      <c r="M21" s="870">
        <v>0</v>
      </c>
      <c r="N21" s="870">
        <v>0</v>
      </c>
      <c r="O21" s="873">
        <v>235.85858559000019</v>
      </c>
      <c r="P21" s="848">
        <v>3.2664675895390143E-3</v>
      </c>
      <c r="Q21" s="849">
        <v>2.6293762896631603</v>
      </c>
      <c r="S21" s="874"/>
    </row>
    <row r="22" spans="2:19" ht="15.75" thickBot="1" x14ac:dyDescent="0.3">
      <c r="B22" s="875" t="s">
        <v>63</v>
      </c>
      <c r="C22" s="876">
        <v>59939.402658570994</v>
      </c>
      <c r="D22" s="876">
        <v>6127.0529262800092</v>
      </c>
      <c r="E22" s="876">
        <v>528.24951129999931</v>
      </c>
      <c r="F22" s="876">
        <v>224.37773795000015</v>
      </c>
      <c r="G22" s="876">
        <v>507.46801050000005</v>
      </c>
      <c r="H22" s="876">
        <v>67326.550844600337</v>
      </c>
      <c r="I22" s="836">
        <v>69224.025003080329</v>
      </c>
      <c r="J22" s="836">
        <v>6946.488166709998</v>
      </c>
      <c r="K22" s="878">
        <v>583.79149735999943</v>
      </c>
      <c r="L22" s="836">
        <v>181.39822385000011</v>
      </c>
      <c r="M22" s="836">
        <v>611.0243033700001</v>
      </c>
      <c r="N22" s="836">
        <v>4.8780500000000001E-3</v>
      </c>
      <c r="O22" s="836">
        <v>77546.73207242052</v>
      </c>
      <c r="P22" s="854">
        <v>1</v>
      </c>
      <c r="Q22" s="855">
        <v>0.15490014802777963</v>
      </c>
    </row>
    <row r="23" spans="2:19" x14ac:dyDescent="0.25">
      <c r="B23" s="877" t="s">
        <v>725</v>
      </c>
      <c r="C23" s="877"/>
      <c r="D23" s="877"/>
      <c r="E23" s="877"/>
      <c r="F23" s="877"/>
      <c r="G23" s="877"/>
      <c r="H23" s="877"/>
      <c r="I23" s="877"/>
      <c r="J23" s="877"/>
      <c r="K23" s="877"/>
      <c r="L23" s="877"/>
      <c r="M23" s="877"/>
      <c r="N23" s="877"/>
      <c r="O23" s="877"/>
      <c r="P23" s="877"/>
      <c r="Q23" s="868"/>
    </row>
  </sheetData>
  <mergeCells count="6">
    <mergeCell ref="P4:P5"/>
    <mergeCell ref="Q4:Q5"/>
    <mergeCell ref="B23:P23"/>
    <mergeCell ref="B4:B5"/>
    <mergeCell ref="C4:H4"/>
    <mergeCell ref="I4:O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R73"/>
  <sheetViews>
    <sheetView zoomScaleNormal="100" workbookViewId="0"/>
  </sheetViews>
  <sheetFormatPr baseColWidth="10" defaultColWidth="11.42578125" defaultRowHeight="12.75" x14ac:dyDescent="0.2"/>
  <cols>
    <col min="1" max="1" width="3.7109375" style="879" customWidth="1"/>
    <col min="2" max="2" width="41.28515625" style="879" customWidth="1"/>
    <col min="3" max="3" width="44.28515625" style="879" bestFit="1" customWidth="1"/>
    <col min="4" max="4" width="33.5703125" style="879" customWidth="1"/>
    <col min="5" max="11" width="11.42578125" style="879" customWidth="1"/>
    <col min="12" max="16384" width="11.42578125" style="879"/>
  </cols>
  <sheetData>
    <row r="2" spans="1:18" x14ac:dyDescent="0.2">
      <c r="B2" s="880" t="s">
        <v>940</v>
      </c>
    </row>
    <row r="3" spans="1:18" x14ac:dyDescent="0.2">
      <c r="B3" s="881"/>
      <c r="C3" s="882"/>
      <c r="D3" s="882"/>
      <c r="E3" s="882"/>
      <c r="F3" s="882"/>
      <c r="G3" s="882"/>
      <c r="H3" s="882"/>
      <c r="I3" s="882"/>
      <c r="J3" s="882"/>
      <c r="K3" s="882"/>
      <c r="L3" s="882"/>
      <c r="M3" s="882"/>
      <c r="N3" s="882"/>
    </row>
    <row r="4" spans="1:18" ht="12.75" customHeight="1" x14ac:dyDescent="0.2">
      <c r="A4" s="883"/>
      <c r="B4" s="884" t="s">
        <v>728</v>
      </c>
      <c r="C4" s="884" t="s">
        <v>729</v>
      </c>
      <c r="D4" s="885" t="s">
        <v>730</v>
      </c>
      <c r="E4" s="884"/>
      <c r="F4" s="884"/>
      <c r="G4" s="884"/>
      <c r="H4" s="884"/>
      <c r="I4" s="1037" t="s">
        <v>2</v>
      </c>
      <c r="J4" s="1037" t="s">
        <v>3</v>
      </c>
      <c r="K4" s="882"/>
      <c r="L4" s="882"/>
      <c r="M4" s="882"/>
      <c r="N4" s="882"/>
    </row>
    <row r="5" spans="1:18" x14ac:dyDescent="0.2">
      <c r="A5" s="886"/>
      <c r="B5" s="884"/>
      <c r="C5" s="884"/>
      <c r="D5" s="887">
        <v>2014</v>
      </c>
      <c r="E5" s="887">
        <v>2015</v>
      </c>
      <c r="F5" s="887">
        <v>2016</v>
      </c>
      <c r="G5" s="887">
        <v>2017</v>
      </c>
      <c r="H5" s="1038">
        <v>2018</v>
      </c>
      <c r="I5" s="1037"/>
      <c r="J5" s="1037"/>
      <c r="K5" s="882"/>
      <c r="L5" s="882"/>
      <c r="M5" s="882"/>
      <c r="N5" s="882"/>
    </row>
    <row r="6" spans="1:18" x14ac:dyDescent="0.2">
      <c r="A6" s="886"/>
      <c r="B6" s="888" t="s">
        <v>705</v>
      </c>
      <c r="C6" s="889" t="s">
        <v>703</v>
      </c>
      <c r="D6" s="890">
        <v>14045</v>
      </c>
      <c r="E6" s="890">
        <v>15448</v>
      </c>
      <c r="F6" s="890">
        <v>16323</v>
      </c>
      <c r="G6" s="890">
        <v>16120</v>
      </c>
      <c r="H6" s="1039">
        <v>15548</v>
      </c>
      <c r="I6" s="891">
        <v>0.84790314664339861</v>
      </c>
      <c r="J6" s="892">
        <v>-3.5483870967741971E-2</v>
      </c>
      <c r="K6" s="893"/>
      <c r="L6" s="894"/>
      <c r="M6" s="895"/>
      <c r="N6" s="894"/>
      <c r="O6" s="896"/>
      <c r="P6" s="896"/>
      <c r="Q6" s="896"/>
      <c r="R6" s="896"/>
    </row>
    <row r="7" spans="1:18" x14ac:dyDescent="0.2">
      <c r="B7" s="888"/>
      <c r="C7" s="889" t="s">
        <v>712</v>
      </c>
      <c r="D7" s="890">
        <v>238</v>
      </c>
      <c r="E7" s="890">
        <v>277</v>
      </c>
      <c r="F7" s="890">
        <v>1325</v>
      </c>
      <c r="G7" s="890">
        <v>3998</v>
      </c>
      <c r="H7" s="1039">
        <v>2733</v>
      </c>
      <c r="I7" s="891">
        <v>0.14904291868898947</v>
      </c>
      <c r="J7" s="892">
        <v>-0.31640820410205106</v>
      </c>
      <c r="K7" s="893"/>
      <c r="L7" s="894"/>
      <c r="M7" s="895"/>
      <c r="N7" s="894"/>
      <c r="O7" s="896"/>
      <c r="P7" s="896"/>
      <c r="Q7" s="896"/>
      <c r="R7" s="896"/>
    </row>
    <row r="8" spans="1:18" x14ac:dyDescent="0.2">
      <c r="B8" s="888"/>
      <c r="C8" s="889" t="s">
        <v>704</v>
      </c>
      <c r="D8" s="890">
        <v>44</v>
      </c>
      <c r="E8" s="890">
        <v>74</v>
      </c>
      <c r="F8" s="890">
        <v>47</v>
      </c>
      <c r="G8" s="890">
        <v>46</v>
      </c>
      <c r="H8" s="1039">
        <v>56</v>
      </c>
      <c r="I8" s="891">
        <v>3.0539346676119322E-3</v>
      </c>
      <c r="J8" s="892">
        <v>0.21739130434782616</v>
      </c>
      <c r="K8" s="893"/>
      <c r="L8" s="894"/>
      <c r="M8" s="895"/>
      <c r="N8" s="894"/>
      <c r="O8" s="896"/>
      <c r="P8" s="896"/>
      <c r="Q8" s="896"/>
      <c r="R8" s="896"/>
    </row>
    <row r="9" spans="1:18" x14ac:dyDescent="0.2">
      <c r="B9" s="888"/>
      <c r="C9" s="897" t="s">
        <v>707</v>
      </c>
      <c r="D9" s="898">
        <v>14327</v>
      </c>
      <c r="E9" s="898">
        <v>15799</v>
      </c>
      <c r="F9" s="898">
        <v>17695</v>
      </c>
      <c r="G9" s="898">
        <v>20164</v>
      </c>
      <c r="H9" s="1040">
        <v>18337</v>
      </c>
      <c r="I9" s="899">
        <v>1</v>
      </c>
      <c r="J9" s="900">
        <v>-9.0607022416187233E-2</v>
      </c>
      <c r="K9" s="901"/>
      <c r="L9" s="894"/>
      <c r="M9" s="895"/>
      <c r="N9" s="894"/>
      <c r="O9" s="896"/>
      <c r="P9" s="896"/>
      <c r="Q9" s="896"/>
      <c r="R9" s="896"/>
    </row>
    <row r="10" spans="1:18" x14ac:dyDescent="0.2">
      <c r="B10" s="888" t="s">
        <v>715</v>
      </c>
      <c r="C10" s="889" t="s">
        <v>406</v>
      </c>
      <c r="D10" s="890">
        <v>10195</v>
      </c>
      <c r="E10" s="890">
        <v>10238</v>
      </c>
      <c r="F10" s="890">
        <v>10398</v>
      </c>
      <c r="G10" s="890">
        <v>9322</v>
      </c>
      <c r="H10" s="1039">
        <v>10004</v>
      </c>
      <c r="I10" s="902">
        <v>0.97286784012447725</v>
      </c>
      <c r="J10" s="902">
        <v>7.3160266037330945E-2</v>
      </c>
      <c r="K10" s="893"/>
      <c r="L10" s="894"/>
      <c r="M10" s="895"/>
      <c r="N10" s="894"/>
      <c r="O10" s="896"/>
      <c r="P10" s="896"/>
      <c r="Q10" s="896"/>
      <c r="R10" s="896"/>
    </row>
    <row r="11" spans="1:18" x14ac:dyDescent="0.2">
      <c r="B11" s="888"/>
      <c r="C11" s="889" t="s">
        <v>731</v>
      </c>
      <c r="D11" s="890">
        <v>61</v>
      </c>
      <c r="E11" s="890">
        <v>98</v>
      </c>
      <c r="F11" s="890">
        <v>105</v>
      </c>
      <c r="G11" s="890">
        <v>122</v>
      </c>
      <c r="H11" s="1039">
        <v>84</v>
      </c>
      <c r="I11" s="903">
        <v>8.168822328114363E-3</v>
      </c>
      <c r="J11" s="904">
        <v>-0.31147540983606559</v>
      </c>
      <c r="K11" s="893"/>
      <c r="L11" s="894"/>
      <c r="M11" s="895"/>
      <c r="N11" s="894"/>
      <c r="O11" s="896"/>
      <c r="P11" s="896"/>
      <c r="Q11" s="896"/>
      <c r="R11" s="896"/>
    </row>
    <row r="12" spans="1:18" x14ac:dyDescent="0.2">
      <c r="B12" s="888"/>
      <c r="C12" s="889" t="s">
        <v>722</v>
      </c>
      <c r="D12" s="890">
        <v>105</v>
      </c>
      <c r="E12" s="890">
        <v>126</v>
      </c>
      <c r="F12" s="890">
        <v>135</v>
      </c>
      <c r="G12" s="890">
        <v>150</v>
      </c>
      <c r="H12" s="1039">
        <v>113</v>
      </c>
      <c r="I12" s="903">
        <v>1.098901098901099E-2</v>
      </c>
      <c r="J12" s="904">
        <v>-0.2466666666666667</v>
      </c>
      <c r="K12" s="893"/>
      <c r="L12" s="894"/>
      <c r="M12" s="895"/>
      <c r="N12" s="894"/>
      <c r="O12" s="896"/>
      <c r="P12" s="896"/>
      <c r="Q12" s="896"/>
      <c r="R12" s="896"/>
    </row>
    <row r="13" spans="1:18" x14ac:dyDescent="0.2">
      <c r="B13" s="888"/>
      <c r="C13" s="889" t="s">
        <v>714</v>
      </c>
      <c r="D13" s="890">
        <v>40</v>
      </c>
      <c r="E13" s="890">
        <v>102</v>
      </c>
      <c r="F13" s="890">
        <v>80</v>
      </c>
      <c r="G13" s="890">
        <v>63</v>
      </c>
      <c r="H13" s="1039">
        <v>71</v>
      </c>
      <c r="I13" s="903">
        <v>6.9045998249538075E-3</v>
      </c>
      <c r="J13" s="904">
        <v>0.12698412698412698</v>
      </c>
      <c r="K13" s="893"/>
      <c r="L13" s="894"/>
      <c r="M13" s="895"/>
      <c r="N13" s="894"/>
      <c r="O13" s="896"/>
      <c r="P13" s="896"/>
      <c r="Q13" s="896"/>
      <c r="R13" s="896"/>
    </row>
    <row r="14" spans="1:18" x14ac:dyDescent="0.2">
      <c r="B14" s="888"/>
      <c r="C14" s="889" t="s">
        <v>732</v>
      </c>
      <c r="D14" s="905" t="s">
        <v>284</v>
      </c>
      <c r="E14" s="905" t="s">
        <v>284</v>
      </c>
      <c r="F14" s="905">
        <v>2</v>
      </c>
      <c r="G14" s="890">
        <v>4</v>
      </c>
      <c r="H14" s="1039">
        <v>11</v>
      </c>
      <c r="I14" s="903">
        <v>1.0697267334435477E-3</v>
      </c>
      <c r="J14" s="904">
        <v>1.75</v>
      </c>
      <c r="K14" s="893"/>
      <c r="L14" s="894"/>
      <c r="M14" s="895"/>
      <c r="N14" s="894"/>
      <c r="O14" s="896"/>
      <c r="P14" s="896"/>
      <c r="Q14" s="896"/>
      <c r="R14" s="896"/>
    </row>
    <row r="15" spans="1:18" x14ac:dyDescent="0.2">
      <c r="B15" s="888"/>
      <c r="C15" s="897" t="s">
        <v>716</v>
      </c>
      <c r="D15" s="898">
        <v>10401</v>
      </c>
      <c r="E15" s="898">
        <v>10564</v>
      </c>
      <c r="F15" s="898">
        <v>10720</v>
      </c>
      <c r="G15" s="898">
        <v>9661</v>
      </c>
      <c r="H15" s="1040">
        <v>10283</v>
      </c>
      <c r="I15" s="899">
        <v>1</v>
      </c>
      <c r="J15" s="900">
        <v>6.4382569092226394E-2</v>
      </c>
      <c r="K15" s="901"/>
      <c r="L15" s="894"/>
      <c r="M15" s="895"/>
      <c r="N15" s="894"/>
      <c r="O15" s="896"/>
      <c r="P15" s="896"/>
      <c r="Q15" s="896"/>
      <c r="R15" s="896"/>
    </row>
    <row r="16" spans="1:18" x14ac:dyDescent="0.2">
      <c r="B16" s="906" t="s">
        <v>635</v>
      </c>
      <c r="C16" s="906"/>
      <c r="D16" s="907">
        <v>24728</v>
      </c>
      <c r="E16" s="907">
        <v>26363</v>
      </c>
      <c r="F16" s="907">
        <v>28415</v>
      </c>
      <c r="G16" s="907">
        <v>29825</v>
      </c>
      <c r="H16" s="1040">
        <v>28620</v>
      </c>
      <c r="I16" s="908"/>
      <c r="J16" s="909">
        <v>-4.0402347024308449E-2</v>
      </c>
      <c r="K16" s="901"/>
      <c r="L16" s="894"/>
      <c r="M16" s="895"/>
      <c r="N16" s="894"/>
      <c r="O16" s="896"/>
      <c r="P16" s="896"/>
      <c r="Q16" s="896"/>
      <c r="R16" s="896"/>
    </row>
    <row r="17" spans="1:18" x14ac:dyDescent="0.2">
      <c r="A17" s="896"/>
      <c r="B17" s="910" t="s">
        <v>733</v>
      </c>
      <c r="C17" s="910"/>
      <c r="D17" s="910"/>
      <c r="E17" s="910"/>
      <c r="F17" s="910"/>
      <c r="G17" s="910"/>
      <c r="H17" s="910"/>
      <c r="I17" s="910"/>
      <c r="J17" s="910"/>
      <c r="K17" s="894"/>
      <c r="L17" s="894"/>
      <c r="M17" s="894"/>
      <c r="N17" s="894"/>
      <c r="O17" s="896"/>
      <c r="P17" s="896"/>
      <c r="Q17" s="896"/>
      <c r="R17" s="896"/>
    </row>
    <row r="18" spans="1:18" x14ac:dyDescent="0.2">
      <c r="A18" s="896"/>
      <c r="B18" s="882"/>
      <c r="C18" s="882"/>
      <c r="D18" s="882"/>
      <c r="E18" s="882"/>
      <c r="F18" s="882"/>
      <c r="G18" s="882"/>
      <c r="H18" s="882"/>
      <c r="I18" s="882"/>
      <c r="J18" s="882"/>
      <c r="K18" s="882"/>
      <c r="L18" s="882"/>
      <c r="M18" s="882"/>
      <c r="N18" s="882"/>
    </row>
    <row r="19" spans="1:18" x14ac:dyDescent="0.2">
      <c r="A19" s="896"/>
      <c r="B19" s="882"/>
      <c r="C19" s="882"/>
      <c r="D19" s="882"/>
      <c r="E19" s="882"/>
      <c r="F19" s="882"/>
      <c r="G19" s="882"/>
      <c r="H19" s="882"/>
      <c r="I19" s="882"/>
      <c r="J19" s="882"/>
      <c r="K19" s="882"/>
      <c r="L19" s="882"/>
      <c r="M19" s="882"/>
      <c r="N19" s="882"/>
    </row>
    <row r="20" spans="1:18" ht="12.75" customHeight="1" x14ac:dyDescent="0.2">
      <c r="A20" s="883"/>
      <c r="B20" s="884" t="s">
        <v>734</v>
      </c>
      <c r="C20" s="884" t="s">
        <v>735</v>
      </c>
      <c r="D20" s="884" t="s">
        <v>25</v>
      </c>
      <c r="E20" s="884" t="s">
        <v>736</v>
      </c>
      <c r="F20" s="884"/>
      <c r="G20" s="884"/>
      <c r="H20" s="884"/>
      <c r="I20" s="884"/>
      <c r="J20" s="1041" t="s">
        <v>2</v>
      </c>
      <c r="K20" s="1042" t="s">
        <v>3</v>
      </c>
      <c r="L20" s="882"/>
      <c r="M20" s="882"/>
      <c r="N20" s="882"/>
    </row>
    <row r="21" spans="1:18" x14ac:dyDescent="0.2">
      <c r="A21" s="886"/>
      <c r="B21" s="884"/>
      <c r="C21" s="884"/>
      <c r="D21" s="884"/>
      <c r="E21" s="911">
        <v>2014</v>
      </c>
      <c r="F21" s="911">
        <v>2015</v>
      </c>
      <c r="G21" s="911">
        <v>2016</v>
      </c>
      <c r="H21" s="911">
        <v>2017</v>
      </c>
      <c r="I21" s="1043">
        <v>2018</v>
      </c>
      <c r="J21" s="1041"/>
      <c r="K21" s="1042"/>
      <c r="L21" s="882"/>
      <c r="M21" s="882"/>
      <c r="N21" s="882"/>
    </row>
    <row r="22" spans="1:18" x14ac:dyDescent="0.2">
      <c r="A22" s="896"/>
      <c r="B22" s="888" t="s">
        <v>737</v>
      </c>
      <c r="C22" s="913" t="s">
        <v>738</v>
      </c>
      <c r="D22" s="914" t="s">
        <v>739</v>
      </c>
      <c r="E22" s="915">
        <v>60.268639059999998</v>
      </c>
      <c r="F22" s="915">
        <v>55.531613900000004</v>
      </c>
      <c r="G22" s="915">
        <v>55.296113999999982</v>
      </c>
      <c r="H22" s="915">
        <v>57.051084169999996</v>
      </c>
      <c r="I22" s="1044">
        <v>46.331162980000002</v>
      </c>
      <c r="J22" s="916">
        <v>0.10167230025675573</v>
      </c>
      <c r="K22" s="917">
        <v>-0.18790039393566871</v>
      </c>
      <c r="L22" s="882"/>
      <c r="M22" s="882"/>
      <c r="N22" s="882"/>
    </row>
    <row r="23" spans="1:18" x14ac:dyDescent="0.2">
      <c r="A23" s="896"/>
      <c r="B23" s="888"/>
      <c r="C23" s="913" t="s">
        <v>740</v>
      </c>
      <c r="D23" s="914" t="s">
        <v>741</v>
      </c>
      <c r="E23" s="915">
        <v>22.231025450000001</v>
      </c>
      <c r="F23" s="915">
        <v>23.138458679999999</v>
      </c>
      <c r="G23" s="915">
        <v>23.895881370000001</v>
      </c>
      <c r="H23" s="915">
        <v>33.327202219999997</v>
      </c>
      <c r="I23" s="1044">
        <v>29.288011200000003</v>
      </c>
      <c r="J23" s="916">
        <v>6.4271632247501695E-2</v>
      </c>
      <c r="K23" s="917">
        <v>-0.12119802296443694</v>
      </c>
      <c r="L23" s="882"/>
      <c r="M23" s="882"/>
      <c r="N23" s="882"/>
    </row>
    <row r="24" spans="1:18" x14ac:dyDescent="0.2">
      <c r="A24" s="896"/>
      <c r="B24" s="888"/>
      <c r="C24" s="913" t="s">
        <v>742</v>
      </c>
      <c r="D24" s="914" t="s">
        <v>743</v>
      </c>
      <c r="E24" s="915">
        <v>143.83675985000002</v>
      </c>
      <c r="F24" s="915">
        <v>72.605937389999994</v>
      </c>
      <c r="G24" s="915">
        <v>50.599356840000006</v>
      </c>
      <c r="H24" s="915">
        <v>21.180290380000002</v>
      </c>
      <c r="I24" s="1044">
        <v>26.554759259999997</v>
      </c>
      <c r="J24" s="916">
        <v>5.8273595633549197E-2</v>
      </c>
      <c r="K24" s="917">
        <v>0.25374859284625129</v>
      </c>
      <c r="L24" s="882"/>
      <c r="M24" s="882"/>
      <c r="N24" s="882"/>
    </row>
    <row r="25" spans="1:18" x14ac:dyDescent="0.2">
      <c r="A25" s="896"/>
      <c r="B25" s="888"/>
      <c r="C25" s="918" t="s">
        <v>71</v>
      </c>
      <c r="D25" s="918"/>
      <c r="E25" s="915">
        <v>604.74416872999768</v>
      </c>
      <c r="F25" s="915">
        <v>634.32120249000013</v>
      </c>
      <c r="G25" s="915">
        <v>418.81009767999916</v>
      </c>
      <c r="H25" s="915">
        <v>383.14369767999955</v>
      </c>
      <c r="I25" s="1044">
        <v>353.51717282000101</v>
      </c>
      <c r="J25" s="916">
        <v>0.7757824718621934</v>
      </c>
      <c r="K25" s="917">
        <v>-7.7324839321101235E-2</v>
      </c>
      <c r="L25" s="882"/>
      <c r="M25" s="882"/>
      <c r="N25" s="882"/>
    </row>
    <row r="26" spans="1:18" ht="13.9" customHeight="1" x14ac:dyDescent="0.2">
      <c r="A26" s="896"/>
      <c r="B26" s="888"/>
      <c r="C26" s="919" t="s">
        <v>744</v>
      </c>
      <c r="D26" s="919"/>
      <c r="E26" s="920">
        <v>831.08059308999771</v>
      </c>
      <c r="F26" s="920">
        <v>785.59721246000015</v>
      </c>
      <c r="G26" s="920">
        <v>548.60144988999912</v>
      </c>
      <c r="H26" s="920">
        <v>494.70227444999955</v>
      </c>
      <c r="I26" s="1045">
        <v>455.69110626000099</v>
      </c>
      <c r="J26" s="921">
        <v>1</v>
      </c>
      <c r="K26" s="922">
        <v>-7.8857871097056109E-2</v>
      </c>
      <c r="L26" s="882"/>
      <c r="M26" s="882"/>
      <c r="N26" s="882"/>
    </row>
    <row r="27" spans="1:18" x14ac:dyDescent="0.2">
      <c r="A27" s="896"/>
      <c r="B27" s="888" t="s">
        <v>745</v>
      </c>
      <c r="C27" s="913" t="s">
        <v>746</v>
      </c>
      <c r="D27" s="914" t="s">
        <v>747</v>
      </c>
      <c r="E27" s="915">
        <v>20.130279949999998</v>
      </c>
      <c r="F27" s="915">
        <v>15.629822300000001</v>
      </c>
      <c r="G27" s="915">
        <v>19.462587690000003</v>
      </c>
      <c r="H27" s="915">
        <v>17.706406940000001</v>
      </c>
      <c r="I27" s="1044">
        <v>18.001648879999998</v>
      </c>
      <c r="J27" s="916">
        <v>7.6423145959356287E-2</v>
      </c>
      <c r="K27" s="917">
        <v>1.6674299929988923E-2</v>
      </c>
      <c r="L27" s="882"/>
      <c r="M27" s="882"/>
      <c r="N27" s="882"/>
    </row>
    <row r="28" spans="1:18" ht="18" x14ac:dyDescent="0.2">
      <c r="B28" s="888"/>
      <c r="C28" s="913" t="s">
        <v>748</v>
      </c>
      <c r="D28" s="914" t="s">
        <v>749</v>
      </c>
      <c r="E28" s="915">
        <v>17.137464350000002</v>
      </c>
      <c r="F28" s="915">
        <v>14.101181560000001</v>
      </c>
      <c r="G28" s="915">
        <v>12.19160083</v>
      </c>
      <c r="H28" s="915">
        <v>12.423206199999999</v>
      </c>
      <c r="I28" s="1044">
        <v>15.25655347</v>
      </c>
      <c r="J28" s="916">
        <v>6.4769278661463023E-2</v>
      </c>
      <c r="K28" s="917">
        <v>0.22806892394654144</v>
      </c>
      <c r="L28" s="882"/>
      <c r="M28" s="882"/>
      <c r="N28" s="882"/>
    </row>
    <row r="29" spans="1:18" x14ac:dyDescent="0.2">
      <c r="B29" s="888"/>
      <c r="C29" s="913" t="s">
        <v>750</v>
      </c>
      <c r="D29" s="914" t="s">
        <v>751</v>
      </c>
      <c r="E29" s="915">
        <v>7.4524960600000005</v>
      </c>
      <c r="F29" s="915">
        <v>6.7607212099999989</v>
      </c>
      <c r="G29" s="915">
        <v>7.1648107000000003</v>
      </c>
      <c r="H29" s="915">
        <v>7.573355180000001</v>
      </c>
      <c r="I29" s="1044">
        <v>9.3931926400000005</v>
      </c>
      <c r="J29" s="916">
        <v>3.9877309958457056E-2</v>
      </c>
      <c r="K29" s="917">
        <v>0.24029474608637047</v>
      </c>
      <c r="L29" s="882"/>
      <c r="M29" s="882"/>
      <c r="N29" s="882"/>
    </row>
    <row r="30" spans="1:18" x14ac:dyDescent="0.2">
      <c r="B30" s="888"/>
      <c r="C30" s="918" t="s">
        <v>71</v>
      </c>
      <c r="D30" s="918"/>
      <c r="E30" s="915">
        <v>199.29501112000037</v>
      </c>
      <c r="F30" s="915">
        <v>167.63793266999988</v>
      </c>
      <c r="G30" s="915">
        <v>172.16782749999999</v>
      </c>
      <c r="H30" s="915">
        <v>165.06339812999991</v>
      </c>
      <c r="I30" s="1044">
        <v>192.90091909000029</v>
      </c>
      <c r="J30" s="916">
        <v>0.81893026542072356</v>
      </c>
      <c r="K30" s="917">
        <v>0.16864744864925307</v>
      </c>
      <c r="L30" s="882"/>
      <c r="M30" s="882"/>
      <c r="N30" s="882"/>
    </row>
    <row r="31" spans="1:18" ht="13.9" customHeight="1" x14ac:dyDescent="0.2">
      <c r="B31" s="888"/>
      <c r="C31" s="919" t="s">
        <v>752</v>
      </c>
      <c r="D31" s="919"/>
      <c r="E31" s="920">
        <v>244.01525148000036</v>
      </c>
      <c r="F31" s="920">
        <v>204.12965773999989</v>
      </c>
      <c r="G31" s="920">
        <v>210.98682672000001</v>
      </c>
      <c r="H31" s="920">
        <v>202.76636644999991</v>
      </c>
      <c r="I31" s="1045">
        <v>235.55231408000029</v>
      </c>
      <c r="J31" s="921">
        <v>1</v>
      </c>
      <c r="K31" s="922">
        <v>0.16169322459149083</v>
      </c>
      <c r="L31" s="882"/>
      <c r="M31" s="882"/>
      <c r="N31" s="882"/>
    </row>
    <row r="32" spans="1:18" x14ac:dyDescent="0.2">
      <c r="B32" s="906" t="s">
        <v>753</v>
      </c>
      <c r="C32" s="906"/>
      <c r="D32" s="923"/>
      <c r="E32" s="924">
        <v>1075.095844569998</v>
      </c>
      <c r="F32" s="924">
        <v>989.72687020000012</v>
      </c>
      <c r="G32" s="924">
        <v>759.58827660999896</v>
      </c>
      <c r="H32" s="924">
        <v>697.4686408999994</v>
      </c>
      <c r="I32" s="1045">
        <v>691.24342034000131</v>
      </c>
      <c r="J32" s="1046"/>
      <c r="K32" s="1047">
        <v>-8.9254486796211951E-3</v>
      </c>
      <c r="L32" s="882"/>
      <c r="M32" s="882"/>
      <c r="N32" s="882"/>
    </row>
    <row r="33" spans="1:14" x14ac:dyDescent="0.2">
      <c r="A33" s="896"/>
      <c r="B33" s="910" t="s">
        <v>754</v>
      </c>
      <c r="C33" s="910"/>
      <c r="D33" s="910"/>
      <c r="E33" s="910"/>
      <c r="F33" s="910"/>
      <c r="G33" s="910"/>
      <c r="H33" s="910"/>
      <c r="I33" s="910"/>
      <c r="J33" s="910"/>
      <c r="K33" s="910"/>
      <c r="L33" s="882"/>
      <c r="M33" s="882"/>
      <c r="N33" s="882"/>
    </row>
    <row r="34" spans="1:14" x14ac:dyDescent="0.2">
      <c r="A34" s="896"/>
      <c r="B34" s="637" t="s">
        <v>755</v>
      </c>
      <c r="C34" s="637"/>
      <c r="D34" s="637"/>
      <c r="E34" s="637"/>
      <c r="F34" s="637"/>
      <c r="G34" s="637"/>
      <c r="H34" s="637"/>
      <c r="I34" s="637"/>
      <c r="J34" s="637"/>
      <c r="K34" s="637"/>
      <c r="L34" s="882"/>
      <c r="M34" s="882"/>
      <c r="N34" s="882"/>
    </row>
    <row r="35" spans="1:14" x14ac:dyDescent="0.2">
      <c r="A35" s="896"/>
      <c r="B35" s="882"/>
      <c r="C35" s="882"/>
      <c r="D35" s="882"/>
      <c r="E35" s="882"/>
      <c r="F35" s="882"/>
      <c r="G35" s="882"/>
      <c r="H35" s="882"/>
      <c r="I35" s="882"/>
      <c r="J35" s="882"/>
      <c r="K35" s="882"/>
      <c r="L35" s="882"/>
      <c r="M35" s="882"/>
      <c r="N35" s="882"/>
    </row>
    <row r="36" spans="1:14" x14ac:dyDescent="0.2">
      <c r="A36" s="896"/>
      <c r="B36" s="882"/>
      <c r="C36" s="882"/>
      <c r="D36" s="882"/>
      <c r="E36" s="882"/>
      <c r="F36" s="882"/>
      <c r="G36" s="882"/>
      <c r="H36" s="882"/>
      <c r="I36" s="882"/>
      <c r="J36" s="882"/>
      <c r="K36" s="882"/>
      <c r="L36" s="882"/>
      <c r="M36" s="882"/>
      <c r="N36" s="882"/>
    </row>
    <row r="37" spans="1:14" ht="12.75" customHeight="1" x14ac:dyDescent="0.2">
      <c r="A37" s="883"/>
      <c r="B37" s="884" t="s">
        <v>756</v>
      </c>
      <c r="C37" s="884" t="s">
        <v>757</v>
      </c>
      <c r="D37" s="884"/>
      <c r="E37" s="884"/>
      <c r="F37" s="884"/>
      <c r="G37" s="884"/>
      <c r="H37" s="1041" t="s">
        <v>2</v>
      </c>
      <c r="I37" s="1048" t="s">
        <v>3</v>
      </c>
      <c r="J37" s="882"/>
      <c r="K37" s="882"/>
      <c r="L37" s="882"/>
      <c r="M37" s="882"/>
      <c r="N37" s="882"/>
    </row>
    <row r="38" spans="1:14" x14ac:dyDescent="0.2">
      <c r="A38" s="896"/>
      <c r="B38" s="884"/>
      <c r="C38" s="911">
        <v>2014</v>
      </c>
      <c r="D38" s="911">
        <v>2015</v>
      </c>
      <c r="E38" s="911">
        <v>2016</v>
      </c>
      <c r="F38" s="911">
        <v>2017</v>
      </c>
      <c r="G38" s="1043">
        <v>2018</v>
      </c>
      <c r="H38" s="1041"/>
      <c r="I38" s="1048"/>
      <c r="J38" s="882"/>
      <c r="K38" s="882"/>
      <c r="L38" s="882"/>
      <c r="M38" s="882"/>
      <c r="N38" s="882"/>
    </row>
    <row r="39" spans="1:14" x14ac:dyDescent="0.2">
      <c r="A39" s="896"/>
      <c r="B39" s="926" t="s">
        <v>562</v>
      </c>
      <c r="C39" s="927">
        <v>1.0803448399999993</v>
      </c>
      <c r="D39" s="927">
        <v>1.0093138699999995</v>
      </c>
      <c r="E39" s="927">
        <v>1.5945032699999986</v>
      </c>
      <c r="F39" s="927">
        <v>1.3634478499999987</v>
      </c>
      <c r="G39" s="1049">
        <v>1.1452861200000015</v>
      </c>
      <c r="H39" s="928">
        <v>2.5084038356393692E-2</v>
      </c>
      <c r="I39" s="928">
        <v>-0.16000738862142572</v>
      </c>
      <c r="J39" s="882"/>
      <c r="K39" s="882"/>
      <c r="L39" s="882"/>
      <c r="M39" s="882"/>
      <c r="N39" s="882"/>
    </row>
    <row r="40" spans="1:14" x14ac:dyDescent="0.2">
      <c r="B40" s="926" t="s">
        <v>758</v>
      </c>
      <c r="C40" s="927">
        <v>44.789218860000062</v>
      </c>
      <c r="D40" s="927">
        <v>37.966509560000041</v>
      </c>
      <c r="E40" s="927">
        <v>40.063819700000067</v>
      </c>
      <c r="F40" s="927">
        <v>36.979374489999962</v>
      </c>
      <c r="G40" s="1049">
        <v>43.56889211999998</v>
      </c>
      <c r="H40" s="928">
        <v>0.95424518118115043</v>
      </c>
      <c r="I40" s="928">
        <v>0.17819440487783167</v>
      </c>
      <c r="J40" s="882"/>
      <c r="K40" s="882"/>
      <c r="L40" s="882"/>
      <c r="M40" s="882"/>
      <c r="N40" s="882"/>
    </row>
    <row r="41" spans="1:14" x14ac:dyDescent="0.2">
      <c r="B41" s="926" t="s">
        <v>564</v>
      </c>
      <c r="C41" s="927">
        <v>0</v>
      </c>
      <c r="D41" s="927">
        <v>0</v>
      </c>
      <c r="E41" s="927">
        <v>0</v>
      </c>
      <c r="F41" s="927">
        <v>0</v>
      </c>
      <c r="G41" s="1049">
        <v>0</v>
      </c>
      <c r="H41" s="928">
        <v>0</v>
      </c>
      <c r="I41" s="928" t="s">
        <v>284</v>
      </c>
      <c r="J41" s="882"/>
      <c r="K41" s="882"/>
      <c r="L41" s="882"/>
      <c r="M41" s="882"/>
      <c r="N41" s="882"/>
    </row>
    <row r="42" spans="1:14" x14ac:dyDescent="0.2">
      <c r="B42" s="926" t="s">
        <v>759</v>
      </c>
      <c r="C42" s="927">
        <v>0</v>
      </c>
      <c r="D42" s="927">
        <v>0</v>
      </c>
      <c r="E42" s="927">
        <v>0</v>
      </c>
      <c r="F42" s="927">
        <v>0</v>
      </c>
      <c r="G42" s="1049">
        <v>0</v>
      </c>
      <c r="H42" s="928">
        <v>0</v>
      </c>
      <c r="I42" s="928" t="s">
        <v>284</v>
      </c>
      <c r="J42" s="882"/>
      <c r="K42" s="882"/>
      <c r="L42" s="882"/>
      <c r="M42" s="882"/>
      <c r="N42" s="882"/>
    </row>
    <row r="43" spans="1:14" x14ac:dyDescent="0.2">
      <c r="B43" s="926" t="s">
        <v>566</v>
      </c>
      <c r="C43" s="927">
        <v>0.87467876999999994</v>
      </c>
      <c r="D43" s="927">
        <v>1.4747311800000003</v>
      </c>
      <c r="E43" s="927">
        <v>1.3392212400000001</v>
      </c>
      <c r="F43" s="927">
        <v>0.96471794999999994</v>
      </c>
      <c r="G43" s="1049">
        <v>0.94378575000000009</v>
      </c>
      <c r="H43" s="928">
        <v>2.0670780462455754E-2</v>
      </c>
      <c r="I43" s="928">
        <v>-2.1697740774907159E-2</v>
      </c>
      <c r="J43" s="882"/>
      <c r="K43" s="882"/>
      <c r="L43" s="882"/>
      <c r="M43" s="882"/>
      <c r="N43" s="882"/>
    </row>
    <row r="44" spans="1:14" x14ac:dyDescent="0.2">
      <c r="B44" s="929" t="s">
        <v>582</v>
      </c>
      <c r="C44" s="930">
        <v>46.744242470000067</v>
      </c>
      <c r="D44" s="930">
        <v>40.45055461000004</v>
      </c>
      <c r="E44" s="930">
        <v>42.997544210000065</v>
      </c>
      <c r="F44" s="930">
        <v>39.307540289999963</v>
      </c>
      <c r="G44" s="1050">
        <v>45.657963989999985</v>
      </c>
      <c r="H44" s="931">
        <v>1</v>
      </c>
      <c r="I44" s="931">
        <v>0.16155739212243714</v>
      </c>
      <c r="J44" s="882"/>
      <c r="K44" s="882"/>
      <c r="L44" s="882"/>
      <c r="M44" s="882"/>
      <c r="N44" s="882"/>
    </row>
    <row r="45" spans="1:14" x14ac:dyDescent="0.2">
      <c r="B45" s="910" t="s">
        <v>760</v>
      </c>
      <c r="C45" s="910"/>
      <c r="D45" s="910"/>
      <c r="E45" s="910"/>
      <c r="F45" s="910"/>
      <c r="G45" s="910"/>
      <c r="H45" s="910"/>
      <c r="I45" s="910"/>
      <c r="J45" s="882"/>
      <c r="K45" s="882"/>
      <c r="L45" s="882"/>
      <c r="M45" s="882"/>
      <c r="N45" s="882"/>
    </row>
    <row r="46" spans="1:14" x14ac:dyDescent="0.2">
      <c r="B46" s="882"/>
      <c r="C46" s="882"/>
      <c r="D46" s="882"/>
      <c r="E46" s="882"/>
      <c r="F46" s="882"/>
      <c r="G46" s="882"/>
      <c r="H46" s="882"/>
      <c r="I46" s="882"/>
      <c r="J46" s="882"/>
      <c r="K46" s="882"/>
      <c r="L46" s="882"/>
      <c r="M46" s="882"/>
      <c r="N46" s="882"/>
    </row>
    <row r="47" spans="1:14" x14ac:dyDescent="0.2">
      <c r="B47" s="882"/>
      <c r="C47" s="882"/>
      <c r="D47" s="882"/>
      <c r="E47" s="882"/>
      <c r="F47" s="882"/>
      <c r="G47" s="882"/>
      <c r="H47" s="882"/>
      <c r="I47" s="882"/>
      <c r="J47" s="882"/>
      <c r="K47" s="882"/>
      <c r="L47" s="882"/>
      <c r="M47" s="882"/>
      <c r="N47" s="882"/>
    </row>
    <row r="48" spans="1:14" x14ac:dyDescent="0.2">
      <c r="B48" s="932" t="s">
        <v>761</v>
      </c>
      <c r="C48" s="932"/>
      <c r="D48" s="932"/>
      <c r="E48" s="932"/>
      <c r="F48" s="932"/>
      <c r="G48" s="932"/>
      <c r="H48" s="932"/>
      <c r="I48" s="932"/>
      <c r="J48" s="932"/>
      <c r="K48" s="932"/>
      <c r="L48" s="932"/>
      <c r="M48" s="932"/>
      <c r="N48" s="932"/>
    </row>
    <row r="49" spans="2:14" x14ac:dyDescent="0.2">
      <c r="B49" s="932" t="s">
        <v>641</v>
      </c>
      <c r="C49" s="933" t="s">
        <v>728</v>
      </c>
      <c r="D49" s="932" t="s">
        <v>642</v>
      </c>
      <c r="E49" s="932">
        <v>2017</v>
      </c>
      <c r="F49" s="932"/>
      <c r="G49" s="932"/>
      <c r="H49" s="932"/>
      <c r="I49" s="932"/>
      <c r="J49" s="1051">
        <v>2018</v>
      </c>
      <c r="K49" s="1051"/>
      <c r="L49" s="1051"/>
      <c r="M49" s="1051"/>
      <c r="N49" s="1051"/>
    </row>
    <row r="50" spans="2:14" x14ac:dyDescent="0.2">
      <c r="B50" s="932"/>
      <c r="C50" s="933"/>
      <c r="D50" s="932"/>
      <c r="E50" s="932" t="s">
        <v>645</v>
      </c>
      <c r="F50" s="932"/>
      <c r="G50" s="932"/>
      <c r="H50" s="935" t="s">
        <v>762</v>
      </c>
      <c r="I50" s="932" t="s">
        <v>695</v>
      </c>
      <c r="J50" s="1051" t="s">
        <v>645</v>
      </c>
      <c r="K50" s="1051"/>
      <c r="L50" s="1051"/>
      <c r="M50" s="1048" t="s">
        <v>762</v>
      </c>
      <c r="N50" s="1051" t="s">
        <v>695</v>
      </c>
    </row>
    <row r="51" spans="2:14" x14ac:dyDescent="0.2">
      <c r="B51" s="932"/>
      <c r="C51" s="933"/>
      <c r="D51" s="932"/>
      <c r="E51" s="936" t="s">
        <v>763</v>
      </c>
      <c r="F51" s="936" t="s">
        <v>764</v>
      </c>
      <c r="G51" s="936" t="s">
        <v>765</v>
      </c>
      <c r="H51" s="935"/>
      <c r="I51" s="932"/>
      <c r="J51" s="1052" t="s">
        <v>763</v>
      </c>
      <c r="K51" s="1052" t="s">
        <v>764</v>
      </c>
      <c r="L51" s="1052" t="s">
        <v>765</v>
      </c>
      <c r="M51" s="1048"/>
      <c r="N51" s="1051"/>
    </row>
    <row r="52" spans="2:14" x14ac:dyDescent="0.2">
      <c r="B52" s="938" t="s">
        <v>253</v>
      </c>
      <c r="C52" s="939" t="s">
        <v>628</v>
      </c>
      <c r="D52" s="940" t="s">
        <v>256</v>
      </c>
      <c r="E52" s="941">
        <v>277</v>
      </c>
      <c r="F52" s="941">
        <v>0</v>
      </c>
      <c r="G52" s="941">
        <v>1430</v>
      </c>
      <c r="H52" s="941">
        <v>2357</v>
      </c>
      <c r="I52" s="941">
        <v>2279.3609999999999</v>
      </c>
      <c r="J52" s="941">
        <v>316</v>
      </c>
      <c r="K52" s="941">
        <v>0</v>
      </c>
      <c r="L52" s="941">
        <v>187</v>
      </c>
      <c r="M52" s="941">
        <v>1084</v>
      </c>
      <c r="N52" s="941">
        <v>72.739999999999995</v>
      </c>
    </row>
    <row r="53" spans="2:14" x14ac:dyDescent="0.2">
      <c r="B53" s="938"/>
      <c r="C53" s="939"/>
      <c r="D53" s="940" t="s">
        <v>254</v>
      </c>
      <c r="E53" s="941">
        <v>349849</v>
      </c>
      <c r="F53" s="941">
        <v>221630</v>
      </c>
      <c r="G53" s="941">
        <v>27980</v>
      </c>
      <c r="H53" s="941">
        <v>3327001</v>
      </c>
      <c r="I53" s="941">
        <v>288774.22525999992</v>
      </c>
      <c r="J53" s="941">
        <v>393243</v>
      </c>
      <c r="K53" s="941">
        <v>237664</v>
      </c>
      <c r="L53" s="941">
        <v>29870</v>
      </c>
      <c r="M53" s="941">
        <v>3519247</v>
      </c>
      <c r="N53" s="941">
        <v>297088.00813999999</v>
      </c>
    </row>
    <row r="54" spans="2:14" x14ac:dyDescent="0.2">
      <c r="B54" s="938"/>
      <c r="C54" s="939"/>
      <c r="D54" s="940" t="s">
        <v>255</v>
      </c>
      <c r="E54" s="941">
        <v>6554</v>
      </c>
      <c r="F54" s="941">
        <v>4439</v>
      </c>
      <c r="G54" s="941">
        <v>94655</v>
      </c>
      <c r="H54" s="941">
        <v>278831</v>
      </c>
      <c r="I54" s="941">
        <v>1057425.7630699996</v>
      </c>
      <c r="J54" s="941">
        <v>6468</v>
      </c>
      <c r="K54" s="941">
        <v>4177</v>
      </c>
      <c r="L54" s="941">
        <v>95018</v>
      </c>
      <c r="M54" s="941">
        <v>273201</v>
      </c>
      <c r="N54" s="941">
        <v>1118945.99355</v>
      </c>
    </row>
    <row r="55" spans="2:14" x14ac:dyDescent="0.2">
      <c r="B55" s="938"/>
      <c r="C55" s="942" t="s">
        <v>631</v>
      </c>
      <c r="D55" s="942"/>
      <c r="E55" s="943">
        <v>356680</v>
      </c>
      <c r="F55" s="943">
        <v>226069</v>
      </c>
      <c r="G55" s="943">
        <v>124065</v>
      </c>
      <c r="H55" s="943">
        <v>3608189</v>
      </c>
      <c r="I55" s="943">
        <v>1348479.3493299996</v>
      </c>
      <c r="J55" s="1053">
        <v>400027</v>
      </c>
      <c r="K55" s="1053">
        <v>241841</v>
      </c>
      <c r="L55" s="1053">
        <v>125075</v>
      </c>
      <c r="M55" s="1053">
        <v>3793532</v>
      </c>
      <c r="N55" s="1053">
        <v>1416106.7416900001</v>
      </c>
    </row>
    <row r="56" spans="2:14" x14ac:dyDescent="0.2">
      <c r="B56" s="938"/>
      <c r="C56" s="939" t="s">
        <v>632</v>
      </c>
      <c r="D56" s="940" t="s">
        <v>256</v>
      </c>
      <c r="E56" s="941">
        <v>315</v>
      </c>
      <c r="F56" s="941">
        <v>0</v>
      </c>
      <c r="G56" s="941">
        <v>101</v>
      </c>
      <c r="H56" s="941">
        <v>964</v>
      </c>
      <c r="I56" s="941">
        <v>1325.4306200000001</v>
      </c>
      <c r="J56" s="941">
        <v>327</v>
      </c>
      <c r="K56" s="941">
        <v>0</v>
      </c>
      <c r="L56" s="941">
        <v>244</v>
      </c>
      <c r="M56" s="941">
        <v>1149</v>
      </c>
      <c r="N56" s="941">
        <v>4183.5180200000004</v>
      </c>
    </row>
    <row r="57" spans="2:14" x14ac:dyDescent="0.2">
      <c r="B57" s="938"/>
      <c r="C57" s="939"/>
      <c r="D57" s="940" t="s">
        <v>254</v>
      </c>
      <c r="E57" s="941">
        <v>353941</v>
      </c>
      <c r="F57" s="941">
        <v>221245</v>
      </c>
      <c r="G57" s="941">
        <v>25889</v>
      </c>
      <c r="H57" s="941">
        <v>3257376</v>
      </c>
      <c r="I57" s="941">
        <v>217610.27961000003</v>
      </c>
      <c r="J57" s="941">
        <v>397909</v>
      </c>
      <c r="K57" s="941">
        <v>238221</v>
      </c>
      <c r="L57" s="941">
        <v>28657</v>
      </c>
      <c r="M57" s="941">
        <v>3415655</v>
      </c>
      <c r="N57" s="941">
        <v>236531.65069000004</v>
      </c>
    </row>
    <row r="58" spans="2:14" x14ac:dyDescent="0.2">
      <c r="B58" s="938"/>
      <c r="C58" s="939"/>
      <c r="D58" s="940" t="s">
        <v>255</v>
      </c>
      <c r="E58" s="941">
        <v>6635</v>
      </c>
      <c r="F58" s="941">
        <v>3669</v>
      </c>
      <c r="G58" s="941">
        <v>100330</v>
      </c>
      <c r="H58" s="941">
        <v>246977</v>
      </c>
      <c r="I58" s="941">
        <v>1897007.3400800002</v>
      </c>
      <c r="J58" s="941">
        <v>6661</v>
      </c>
      <c r="K58" s="941">
        <v>3663</v>
      </c>
      <c r="L58" s="941">
        <v>95764</v>
      </c>
      <c r="M58" s="941">
        <v>244984</v>
      </c>
      <c r="N58" s="941">
        <v>1807460.78361</v>
      </c>
    </row>
    <row r="59" spans="2:14" x14ac:dyDescent="0.2">
      <c r="B59" s="938"/>
      <c r="C59" s="942" t="s">
        <v>634</v>
      </c>
      <c r="D59" s="942"/>
      <c r="E59" s="943">
        <v>360891</v>
      </c>
      <c r="F59" s="943">
        <v>224914</v>
      </c>
      <c r="G59" s="943">
        <v>126320</v>
      </c>
      <c r="H59" s="943">
        <v>3505317</v>
      </c>
      <c r="I59" s="943">
        <v>2115943.0503100003</v>
      </c>
      <c r="J59" s="1053">
        <v>404897</v>
      </c>
      <c r="K59" s="1053">
        <v>241884</v>
      </c>
      <c r="L59" s="1053">
        <v>124665</v>
      </c>
      <c r="M59" s="1053">
        <v>3661788</v>
      </c>
      <c r="N59" s="1053">
        <v>2048175.9523200002</v>
      </c>
    </row>
    <row r="60" spans="2:14" x14ac:dyDescent="0.2">
      <c r="B60" s="944" t="s">
        <v>635</v>
      </c>
      <c r="C60" s="944"/>
      <c r="D60" s="944"/>
      <c r="E60" s="945">
        <v>717571</v>
      </c>
      <c r="F60" s="945">
        <v>450983</v>
      </c>
      <c r="G60" s="945">
        <v>250385</v>
      </c>
      <c r="H60" s="945">
        <v>7113506</v>
      </c>
      <c r="I60" s="945">
        <v>3464422.39964</v>
      </c>
      <c r="J60" s="1053">
        <v>804924</v>
      </c>
      <c r="K60" s="1053">
        <v>483725</v>
      </c>
      <c r="L60" s="1053">
        <v>249740</v>
      </c>
      <c r="M60" s="1053">
        <v>7455320</v>
      </c>
      <c r="N60" s="1053">
        <v>3464282.6940100002</v>
      </c>
    </row>
    <row r="61" spans="2:14" s="896" customFormat="1" x14ac:dyDescent="0.2">
      <c r="B61" s="946" t="s">
        <v>766</v>
      </c>
      <c r="C61" s="946"/>
      <c r="D61" s="946"/>
      <c r="E61" s="946"/>
      <c r="F61" s="946"/>
      <c r="G61" s="946"/>
      <c r="H61" s="946"/>
      <c r="I61" s="946"/>
      <c r="J61" s="946"/>
      <c r="K61" s="946"/>
      <c r="L61" s="946"/>
      <c r="M61" s="946"/>
      <c r="N61" s="946"/>
    </row>
    <row r="62" spans="2:14" s="896" customFormat="1" x14ac:dyDescent="0.2">
      <c r="B62" s="946" t="s">
        <v>687</v>
      </c>
      <c r="C62" s="946"/>
      <c r="D62" s="946"/>
      <c r="E62" s="946"/>
      <c r="F62" s="946"/>
      <c r="G62" s="946"/>
      <c r="H62" s="946"/>
      <c r="I62" s="946"/>
      <c r="J62" s="946"/>
      <c r="K62" s="946"/>
      <c r="L62" s="946"/>
      <c r="M62" s="946"/>
      <c r="N62" s="946"/>
    </row>
    <row r="63" spans="2:14" s="896" customFormat="1" x14ac:dyDescent="0.2">
      <c r="B63" s="894"/>
      <c r="C63" s="894"/>
      <c r="D63" s="894"/>
      <c r="E63" s="894"/>
      <c r="F63" s="894"/>
      <c r="G63" s="894"/>
      <c r="H63" s="894"/>
      <c r="I63" s="894"/>
      <c r="J63" s="894"/>
      <c r="K63" s="894"/>
      <c r="L63" s="947"/>
      <c r="M63" s="948"/>
      <c r="N63" s="948"/>
    </row>
    <row r="64" spans="2:14" s="896" customFormat="1" x14ac:dyDescent="0.2">
      <c r="B64" s="894"/>
      <c r="C64" s="894"/>
      <c r="D64" s="894"/>
      <c r="E64" s="894"/>
      <c r="F64" s="894"/>
      <c r="G64" s="894"/>
      <c r="H64" s="894"/>
      <c r="I64" s="894"/>
      <c r="J64" s="894"/>
      <c r="K64" s="894"/>
      <c r="L64" s="894"/>
      <c r="M64" s="894"/>
      <c r="N64" s="894"/>
    </row>
    <row r="65" spans="2:17" x14ac:dyDescent="0.2">
      <c r="B65" s="932" t="s">
        <v>767</v>
      </c>
      <c r="C65" s="932"/>
      <c r="D65" s="932"/>
      <c r="E65" s="932"/>
      <c r="F65" s="932"/>
      <c r="G65" s="932"/>
      <c r="H65" s="932"/>
      <c r="I65" s="932"/>
      <c r="J65" s="932"/>
      <c r="K65" s="932"/>
      <c r="L65" s="894"/>
      <c r="M65" s="894"/>
      <c r="N65" s="894"/>
      <c r="O65" s="896"/>
      <c r="P65" s="896"/>
      <c r="Q65" s="896"/>
    </row>
    <row r="66" spans="2:17" ht="12.75" customHeight="1" x14ac:dyDescent="0.2">
      <c r="B66" s="932"/>
      <c r="C66" s="932">
        <v>2017</v>
      </c>
      <c r="D66" s="932"/>
      <c r="E66" s="932"/>
      <c r="F66" s="1051">
        <v>2018</v>
      </c>
      <c r="G66" s="1051"/>
      <c r="H66" s="1051"/>
      <c r="I66" s="1048" t="s">
        <v>768</v>
      </c>
      <c r="J66" s="1048" t="s">
        <v>769</v>
      </c>
      <c r="K66" s="1048" t="s">
        <v>770</v>
      </c>
      <c r="L66" s="882"/>
      <c r="M66" s="882"/>
      <c r="N66" s="882"/>
    </row>
    <row r="67" spans="2:17" x14ac:dyDescent="0.2">
      <c r="B67" s="932"/>
      <c r="C67" s="932"/>
      <c r="D67" s="932"/>
      <c r="E67" s="932"/>
      <c r="F67" s="1051"/>
      <c r="G67" s="1051"/>
      <c r="H67" s="1051"/>
      <c r="I67" s="1048"/>
      <c r="J67" s="1048"/>
      <c r="K67" s="1048"/>
      <c r="L67" s="882"/>
      <c r="M67" s="882"/>
      <c r="N67" s="882"/>
    </row>
    <row r="68" spans="2:17" x14ac:dyDescent="0.2">
      <c r="B68" s="932"/>
      <c r="C68" s="949" t="s">
        <v>628</v>
      </c>
      <c r="D68" s="936" t="s">
        <v>632</v>
      </c>
      <c r="E68" s="936" t="s">
        <v>10</v>
      </c>
      <c r="F68" s="1043" t="s">
        <v>628</v>
      </c>
      <c r="G68" s="1052" t="s">
        <v>632</v>
      </c>
      <c r="H68" s="1052" t="s">
        <v>10</v>
      </c>
      <c r="I68" s="1048"/>
      <c r="J68" s="1048"/>
      <c r="K68" s="1048"/>
      <c r="L68" s="882"/>
      <c r="M68" s="882"/>
      <c r="N68" s="882"/>
    </row>
    <row r="69" spans="2:17" x14ac:dyDescent="0.2">
      <c r="B69" s="950" t="s">
        <v>771</v>
      </c>
      <c r="C69" s="951">
        <v>1556</v>
      </c>
      <c r="D69" s="951">
        <v>10053</v>
      </c>
      <c r="E69" s="951">
        <v>11609</v>
      </c>
      <c r="F69" s="1054">
        <v>1617</v>
      </c>
      <c r="G69" s="1054">
        <v>11109</v>
      </c>
      <c r="H69" s="1055">
        <v>12726</v>
      </c>
      <c r="I69" s="954">
        <v>9.6218451201653885E-2</v>
      </c>
      <c r="J69" s="954">
        <v>3.9203084832904883E-2</v>
      </c>
      <c r="K69" s="954">
        <v>0.10504327066547299</v>
      </c>
      <c r="L69" s="882"/>
      <c r="M69" s="882"/>
      <c r="N69" s="882"/>
    </row>
    <row r="70" spans="2:17" ht="13.5" thickBot="1" x14ac:dyDescent="0.25">
      <c r="B70" s="950" t="s">
        <v>772</v>
      </c>
      <c r="C70" s="955">
        <v>51.822907649999998</v>
      </c>
      <c r="D70" s="955">
        <v>11.1583752</v>
      </c>
      <c r="E70" s="955">
        <v>62.981282849999999</v>
      </c>
      <c r="F70" s="1056">
        <v>61.651739090000007</v>
      </c>
      <c r="G70" s="1056">
        <v>13.214918619999999</v>
      </c>
      <c r="H70" s="1056">
        <v>74.866657709999998</v>
      </c>
      <c r="I70" s="954">
        <v>0.18871280993603984</v>
      </c>
      <c r="J70" s="954">
        <v>0.18966190601233093</v>
      </c>
      <c r="K70" s="954">
        <v>0.18430491743995148</v>
      </c>
      <c r="L70" s="882"/>
      <c r="M70" s="882"/>
      <c r="N70" s="882"/>
    </row>
    <row r="71" spans="2:17" x14ac:dyDescent="0.2">
      <c r="B71" s="957" t="s">
        <v>773</v>
      </c>
      <c r="C71" s="957"/>
      <c r="D71" s="957"/>
      <c r="E71" s="957"/>
      <c r="F71" s="957"/>
      <c r="G71" s="957"/>
      <c r="H71" s="957"/>
      <c r="I71" s="957"/>
      <c r="J71" s="957"/>
      <c r="K71" s="957"/>
      <c r="L71" s="882"/>
      <c r="M71" s="882"/>
      <c r="N71" s="882"/>
    </row>
    <row r="72" spans="2:17" x14ac:dyDescent="0.2">
      <c r="B72" s="882"/>
      <c r="C72" s="882"/>
      <c r="D72" s="882"/>
      <c r="E72" s="882"/>
      <c r="F72" s="882"/>
      <c r="G72" s="882"/>
      <c r="H72" s="882"/>
      <c r="I72" s="882"/>
      <c r="J72" s="882"/>
      <c r="K72" s="882"/>
      <c r="L72" s="882"/>
      <c r="M72" s="882"/>
      <c r="N72" s="882"/>
    </row>
    <row r="73" spans="2:17" x14ac:dyDescent="0.2">
      <c r="B73" s="882"/>
      <c r="C73" s="882"/>
      <c r="D73" s="882"/>
      <c r="E73" s="882"/>
      <c r="F73" s="882"/>
      <c r="G73" s="882"/>
      <c r="H73" s="882"/>
      <c r="I73" s="882"/>
      <c r="J73" s="882"/>
      <c r="K73" s="882"/>
      <c r="L73" s="882"/>
      <c r="M73" s="882"/>
      <c r="N73" s="882"/>
    </row>
  </sheetData>
  <mergeCells count="57">
    <mergeCell ref="B71:K71"/>
    <mergeCell ref="B60:D60"/>
    <mergeCell ref="B61:N61"/>
    <mergeCell ref="B62:N62"/>
    <mergeCell ref="B65:K65"/>
    <mergeCell ref="B66:B68"/>
    <mergeCell ref="C66:E67"/>
    <mergeCell ref="F66:H67"/>
    <mergeCell ref="I66:I68"/>
    <mergeCell ref="J66:J68"/>
    <mergeCell ref="K66:K68"/>
    <mergeCell ref="J50:L50"/>
    <mergeCell ref="M50:M51"/>
    <mergeCell ref="N50:N51"/>
    <mergeCell ref="B52:B59"/>
    <mergeCell ref="C52:C54"/>
    <mergeCell ref="C55:D55"/>
    <mergeCell ref="C56:C58"/>
    <mergeCell ref="C59:D59"/>
    <mergeCell ref="B45:I45"/>
    <mergeCell ref="B48:N48"/>
    <mergeCell ref="B49:B51"/>
    <mergeCell ref="C49:C51"/>
    <mergeCell ref="D49:D51"/>
    <mergeCell ref="E49:I49"/>
    <mergeCell ref="J49:N49"/>
    <mergeCell ref="E50:G50"/>
    <mergeCell ref="H50:H51"/>
    <mergeCell ref="I50:I51"/>
    <mergeCell ref="B32:C32"/>
    <mergeCell ref="B33:K33"/>
    <mergeCell ref="B34:K34"/>
    <mergeCell ref="B37:B38"/>
    <mergeCell ref="C37:G37"/>
    <mergeCell ref="H37:H38"/>
    <mergeCell ref="I37:I38"/>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pageSetup paperSize="1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Q67"/>
  <sheetViews>
    <sheetView zoomScaleNormal="100" workbookViewId="0"/>
  </sheetViews>
  <sheetFormatPr baseColWidth="10" defaultColWidth="11.42578125" defaultRowHeight="15" x14ac:dyDescent="0.25"/>
  <cols>
    <col min="1" max="1" width="3.7109375" style="309" customWidth="1"/>
    <col min="2" max="2" width="24.7109375" style="309" customWidth="1"/>
    <col min="3" max="3" width="46.85546875" style="309" customWidth="1"/>
    <col min="4" max="4" width="31" style="309" customWidth="1"/>
    <col min="5" max="16384" width="11.42578125" style="309"/>
  </cols>
  <sheetData>
    <row r="2" spans="1:17" x14ac:dyDescent="0.25">
      <c r="B2" s="958" t="s">
        <v>941</v>
      </c>
      <c r="C2" s="959"/>
      <c r="D2" s="959"/>
      <c r="E2" s="959"/>
      <c r="F2" s="959"/>
      <c r="G2" s="959"/>
      <c r="H2" s="959"/>
      <c r="I2" s="959"/>
      <c r="J2" s="959"/>
      <c r="K2" s="959"/>
      <c r="L2" s="959"/>
      <c r="M2" s="959"/>
      <c r="N2" s="959"/>
      <c r="O2" s="959"/>
      <c r="P2" s="959"/>
      <c r="Q2" s="959"/>
    </row>
    <row r="3" spans="1:17" x14ac:dyDescent="0.25">
      <c r="B3" s="959"/>
      <c r="C3" s="959"/>
      <c r="D3" s="959"/>
      <c r="E3" s="959"/>
      <c r="F3" s="959"/>
      <c r="G3" s="959"/>
      <c r="H3" s="959"/>
      <c r="I3" s="959"/>
      <c r="J3" s="959"/>
      <c r="K3" s="959"/>
      <c r="L3" s="959"/>
      <c r="M3" s="959"/>
      <c r="N3" s="959"/>
      <c r="O3" s="959"/>
      <c r="P3" s="959"/>
      <c r="Q3" s="959"/>
    </row>
    <row r="4" spans="1:17" ht="15" customHeight="1" x14ac:dyDescent="0.25">
      <c r="A4" s="883"/>
      <c r="B4" s="884" t="s">
        <v>728</v>
      </c>
      <c r="C4" s="884" t="s">
        <v>729</v>
      </c>
      <c r="D4" s="885" t="s">
        <v>774</v>
      </c>
      <c r="E4" s="884"/>
      <c r="F4" s="884"/>
      <c r="G4" s="884"/>
      <c r="H4" s="884"/>
      <c r="I4" s="1037" t="s">
        <v>2</v>
      </c>
      <c r="J4" s="1037" t="s">
        <v>3</v>
      </c>
      <c r="K4" s="882"/>
      <c r="L4" s="882"/>
      <c r="M4" s="882"/>
      <c r="N4" s="882"/>
      <c r="O4" s="959"/>
      <c r="P4" s="959"/>
      <c r="Q4" s="959"/>
    </row>
    <row r="5" spans="1:17" x14ac:dyDescent="0.25">
      <c r="A5" s="886"/>
      <c r="B5" s="884"/>
      <c r="C5" s="884"/>
      <c r="D5" s="887">
        <v>2014</v>
      </c>
      <c r="E5" s="887">
        <v>2015</v>
      </c>
      <c r="F5" s="887">
        <v>2016</v>
      </c>
      <c r="G5" s="887">
        <v>2017</v>
      </c>
      <c r="H5" s="1038">
        <v>2018</v>
      </c>
      <c r="I5" s="1037"/>
      <c r="J5" s="1037"/>
      <c r="K5" s="882"/>
      <c r="L5" s="882"/>
      <c r="M5" s="882"/>
      <c r="N5" s="882"/>
      <c r="O5" s="959"/>
      <c r="P5" s="959"/>
      <c r="Q5" s="959"/>
    </row>
    <row r="6" spans="1:17" x14ac:dyDescent="0.25">
      <c r="A6" s="886"/>
      <c r="B6" s="888" t="s">
        <v>705</v>
      </c>
      <c r="C6" s="889" t="s">
        <v>703</v>
      </c>
      <c r="D6" s="890">
        <v>5082</v>
      </c>
      <c r="E6" s="890">
        <v>4666</v>
      </c>
      <c r="F6" s="890">
        <v>4386</v>
      </c>
      <c r="G6" s="890">
        <v>4412</v>
      </c>
      <c r="H6" s="1039">
        <v>3906</v>
      </c>
      <c r="I6" s="891">
        <v>0.21301194306593227</v>
      </c>
      <c r="J6" s="892">
        <v>-0.11468721668177695</v>
      </c>
      <c r="K6" s="882"/>
      <c r="L6" s="882"/>
      <c r="M6" s="882"/>
      <c r="N6" s="882"/>
      <c r="O6" s="959"/>
      <c r="P6" s="959"/>
      <c r="Q6" s="959"/>
    </row>
    <row r="7" spans="1:17" x14ac:dyDescent="0.25">
      <c r="B7" s="888"/>
      <c r="C7" s="889" t="s">
        <v>712</v>
      </c>
      <c r="D7" s="890">
        <v>1576</v>
      </c>
      <c r="E7" s="890">
        <v>4027</v>
      </c>
      <c r="F7" s="890">
        <v>1408</v>
      </c>
      <c r="G7" s="890">
        <v>95</v>
      </c>
      <c r="H7" s="1039">
        <v>266</v>
      </c>
      <c r="I7" s="891">
        <v>1.4506189671156678E-2</v>
      </c>
      <c r="J7" s="892">
        <v>1.7999999999999998</v>
      </c>
      <c r="K7" s="882"/>
      <c r="L7" s="882"/>
      <c r="M7" s="882"/>
      <c r="N7" s="882"/>
      <c r="O7" s="959"/>
      <c r="P7" s="959"/>
      <c r="Q7" s="959"/>
    </row>
    <row r="8" spans="1:17" x14ac:dyDescent="0.25">
      <c r="B8" s="888"/>
      <c r="C8" s="889" t="s">
        <v>704</v>
      </c>
      <c r="D8" s="890">
        <v>19</v>
      </c>
      <c r="E8" s="890">
        <v>8</v>
      </c>
      <c r="F8" s="890">
        <v>13</v>
      </c>
      <c r="G8" s="890">
        <v>8</v>
      </c>
      <c r="H8" s="1039">
        <v>10</v>
      </c>
      <c r="I8" s="891">
        <v>5.4534547635927356E-4</v>
      </c>
      <c r="J8" s="892">
        <v>0.25</v>
      </c>
      <c r="K8" s="882"/>
      <c r="L8" s="882"/>
      <c r="M8" s="882"/>
      <c r="N8" s="882"/>
      <c r="O8" s="959"/>
      <c r="P8" s="959"/>
      <c r="Q8" s="959"/>
    </row>
    <row r="9" spans="1:17" x14ac:dyDescent="0.25">
      <c r="B9" s="888"/>
      <c r="C9" s="897" t="s">
        <v>707</v>
      </c>
      <c r="D9" s="898">
        <v>6677</v>
      </c>
      <c r="E9" s="898">
        <v>8701</v>
      </c>
      <c r="F9" s="898">
        <v>5807</v>
      </c>
      <c r="G9" s="898">
        <v>4515</v>
      </c>
      <c r="H9" s="1040">
        <v>4182</v>
      </c>
      <c r="I9" s="899">
        <v>0.22806347821344822</v>
      </c>
      <c r="J9" s="900">
        <v>-7.3754152823920283E-2</v>
      </c>
      <c r="K9" s="882"/>
      <c r="L9" s="882"/>
      <c r="M9" s="882"/>
      <c r="N9" s="882"/>
      <c r="O9" s="959"/>
      <c r="P9" s="959"/>
      <c r="Q9" s="959"/>
    </row>
    <row r="10" spans="1:17" x14ac:dyDescent="0.25">
      <c r="B10" s="888" t="s">
        <v>715</v>
      </c>
      <c r="C10" s="889" t="s">
        <v>406</v>
      </c>
      <c r="D10" s="890">
        <v>31935</v>
      </c>
      <c r="E10" s="890">
        <v>30838</v>
      </c>
      <c r="F10" s="890">
        <v>33892</v>
      </c>
      <c r="G10" s="890">
        <v>36427</v>
      </c>
      <c r="H10" s="1039">
        <v>34202</v>
      </c>
      <c r="I10" s="902">
        <v>3.326072157930565</v>
      </c>
      <c r="J10" s="902">
        <v>-6.1081066242073212E-2</v>
      </c>
      <c r="K10" s="882"/>
      <c r="L10" s="882"/>
      <c r="M10" s="882"/>
      <c r="N10" s="882"/>
      <c r="O10" s="959"/>
      <c r="P10" s="959"/>
      <c r="Q10" s="959"/>
    </row>
    <row r="11" spans="1:17" x14ac:dyDescent="0.25">
      <c r="B11" s="888"/>
      <c r="C11" s="889" t="s">
        <v>731</v>
      </c>
      <c r="D11" s="890">
        <v>138</v>
      </c>
      <c r="E11" s="890">
        <v>180</v>
      </c>
      <c r="F11" s="890">
        <v>65</v>
      </c>
      <c r="G11" s="890">
        <v>19</v>
      </c>
      <c r="H11" s="1039">
        <v>26</v>
      </c>
      <c r="I11" s="903">
        <v>2.5284450063211127E-3</v>
      </c>
      <c r="J11" s="904">
        <v>0.36842105263157898</v>
      </c>
      <c r="K11" s="882"/>
      <c r="L11" s="882"/>
      <c r="M11" s="882"/>
      <c r="N11" s="882"/>
      <c r="O11" s="959"/>
      <c r="P11" s="959"/>
      <c r="Q11" s="959"/>
    </row>
    <row r="12" spans="1:17" ht="15" customHeight="1" x14ac:dyDescent="0.25">
      <c r="B12" s="888"/>
      <c r="C12" s="889" t="s">
        <v>722</v>
      </c>
      <c r="D12" s="890">
        <v>33</v>
      </c>
      <c r="E12" s="890">
        <v>36</v>
      </c>
      <c r="F12" s="890">
        <v>42</v>
      </c>
      <c r="G12" s="890">
        <v>52</v>
      </c>
      <c r="H12" s="1039">
        <v>30</v>
      </c>
      <c r="I12" s="903">
        <v>2.9174365457551297E-3</v>
      </c>
      <c r="J12" s="904">
        <v>-0.42307692307692313</v>
      </c>
      <c r="K12" s="882"/>
      <c r="L12" s="882"/>
      <c r="M12" s="882"/>
      <c r="N12" s="882"/>
      <c r="O12" s="959"/>
      <c r="P12" s="959"/>
      <c r="Q12" s="959"/>
    </row>
    <row r="13" spans="1:17" x14ac:dyDescent="0.25">
      <c r="B13" s="888"/>
      <c r="C13" s="889" t="s">
        <v>714</v>
      </c>
      <c r="D13" s="890">
        <v>13</v>
      </c>
      <c r="E13" s="890">
        <v>8</v>
      </c>
      <c r="F13" s="890">
        <v>6</v>
      </c>
      <c r="G13" s="890">
        <v>8</v>
      </c>
      <c r="H13" s="1039">
        <v>12</v>
      </c>
      <c r="I13" s="903">
        <v>1.166974618302052E-3</v>
      </c>
      <c r="J13" s="904">
        <v>0.5</v>
      </c>
      <c r="K13" s="882"/>
      <c r="L13" s="882"/>
      <c r="M13" s="882"/>
      <c r="N13" s="882"/>
      <c r="O13" s="959"/>
      <c r="P13" s="959"/>
      <c r="Q13" s="959"/>
    </row>
    <row r="14" spans="1:17" x14ac:dyDescent="0.25">
      <c r="B14" s="888"/>
      <c r="C14" s="889" t="s">
        <v>732</v>
      </c>
      <c r="D14" s="905" t="s">
        <v>284</v>
      </c>
      <c r="E14" s="905">
        <v>3</v>
      </c>
      <c r="F14" s="905" t="s">
        <v>284</v>
      </c>
      <c r="G14" s="905" t="s">
        <v>284</v>
      </c>
      <c r="H14" s="1055" t="s">
        <v>284</v>
      </c>
      <c r="I14" s="904">
        <v>0</v>
      </c>
      <c r="J14" s="904" t="s">
        <v>284</v>
      </c>
      <c r="K14" s="882"/>
      <c r="L14" s="882"/>
      <c r="M14" s="882"/>
      <c r="N14" s="882"/>
      <c r="O14" s="959"/>
      <c r="P14" s="959"/>
      <c r="Q14" s="959"/>
    </row>
    <row r="15" spans="1:17" ht="15" customHeight="1" x14ac:dyDescent="0.25">
      <c r="A15" s="310"/>
      <c r="B15" s="888"/>
      <c r="C15" s="897" t="s">
        <v>716</v>
      </c>
      <c r="D15" s="898">
        <v>32119</v>
      </c>
      <c r="E15" s="898">
        <v>31065</v>
      </c>
      <c r="F15" s="898">
        <v>34005</v>
      </c>
      <c r="G15" s="898">
        <v>36506</v>
      </c>
      <c r="H15" s="1040">
        <v>34270</v>
      </c>
      <c r="I15" s="899">
        <v>3.3326850141009432</v>
      </c>
      <c r="J15" s="900">
        <v>-6.1250205445680161E-2</v>
      </c>
      <c r="K15" s="882"/>
      <c r="L15" s="882"/>
      <c r="M15" s="882"/>
      <c r="N15" s="882"/>
      <c r="O15" s="959"/>
      <c r="P15" s="959"/>
      <c r="Q15" s="959"/>
    </row>
    <row r="16" spans="1:17" ht="15" customHeight="1" x14ac:dyDescent="0.25">
      <c r="A16" s="310"/>
      <c r="B16" s="906" t="s">
        <v>636</v>
      </c>
      <c r="C16" s="906"/>
      <c r="D16" s="907">
        <v>38796</v>
      </c>
      <c r="E16" s="907">
        <v>39766</v>
      </c>
      <c r="F16" s="907">
        <v>39812</v>
      </c>
      <c r="G16" s="907">
        <v>41021</v>
      </c>
      <c r="H16" s="1040">
        <v>38452</v>
      </c>
      <c r="I16" s="908"/>
      <c r="J16" s="909">
        <v>-6.2626459618244312E-2</v>
      </c>
      <c r="K16" s="882"/>
      <c r="L16" s="882"/>
      <c r="M16" s="882"/>
      <c r="N16" s="882"/>
      <c r="O16" s="959"/>
      <c r="P16" s="959"/>
      <c r="Q16" s="959"/>
    </row>
    <row r="17" spans="1:17" ht="15" customHeight="1" x14ac:dyDescent="0.25">
      <c r="A17" s="310"/>
      <c r="B17" s="960" t="s">
        <v>775</v>
      </c>
      <c r="C17" s="960"/>
      <c r="D17" s="960"/>
      <c r="E17" s="960"/>
      <c r="F17" s="960"/>
      <c r="G17" s="960"/>
      <c r="H17" s="960"/>
      <c r="I17" s="960"/>
      <c r="J17" s="960"/>
      <c r="K17" s="882"/>
      <c r="L17" s="882"/>
      <c r="M17" s="882"/>
      <c r="N17" s="882"/>
      <c r="O17" s="959"/>
      <c r="P17" s="959"/>
      <c r="Q17" s="959"/>
    </row>
    <row r="18" spans="1:17" x14ac:dyDescent="0.25">
      <c r="A18" s="310"/>
      <c r="B18" s="961"/>
      <c r="C18" s="961"/>
      <c r="D18" s="961"/>
      <c r="E18" s="961"/>
      <c r="F18" s="961"/>
      <c r="G18" s="961"/>
      <c r="H18" s="961"/>
      <c r="I18" s="961"/>
      <c r="J18" s="961"/>
      <c r="K18" s="882"/>
      <c r="L18" s="882"/>
      <c r="M18" s="882"/>
      <c r="N18" s="882"/>
      <c r="O18" s="959"/>
      <c r="P18" s="959"/>
      <c r="Q18" s="959"/>
    </row>
    <row r="19" spans="1:17" x14ac:dyDescent="0.25">
      <c r="A19" s="310"/>
      <c r="B19" s="882"/>
      <c r="C19" s="882"/>
      <c r="D19" s="882"/>
      <c r="E19" s="882"/>
      <c r="F19" s="882"/>
      <c r="G19" s="882"/>
      <c r="H19" s="882"/>
      <c r="I19" s="882"/>
      <c r="J19" s="882"/>
      <c r="K19" s="882"/>
      <c r="L19" s="882"/>
      <c r="M19" s="882"/>
      <c r="N19" s="882"/>
      <c r="O19" s="959"/>
      <c r="P19" s="959"/>
      <c r="Q19" s="959"/>
    </row>
    <row r="20" spans="1:17" ht="15" customHeight="1" x14ac:dyDescent="0.25">
      <c r="A20" s="883"/>
      <c r="B20" s="884" t="s">
        <v>734</v>
      </c>
      <c r="C20" s="884" t="s">
        <v>776</v>
      </c>
      <c r="D20" s="884" t="s">
        <v>25</v>
      </c>
      <c r="E20" s="884" t="s">
        <v>736</v>
      </c>
      <c r="F20" s="884"/>
      <c r="G20" s="884"/>
      <c r="H20" s="884"/>
      <c r="I20" s="884"/>
      <c r="J20" s="1041" t="s">
        <v>2</v>
      </c>
      <c r="K20" s="1042" t="s">
        <v>3</v>
      </c>
      <c r="L20" s="882"/>
      <c r="M20" s="882"/>
      <c r="N20" s="882"/>
      <c r="O20" s="959"/>
      <c r="P20" s="959"/>
      <c r="Q20" s="959"/>
    </row>
    <row r="21" spans="1:17" x14ac:dyDescent="0.25">
      <c r="A21" s="886"/>
      <c r="B21" s="884"/>
      <c r="C21" s="884"/>
      <c r="D21" s="884"/>
      <c r="E21" s="911">
        <v>2014</v>
      </c>
      <c r="F21" s="911">
        <v>2015</v>
      </c>
      <c r="G21" s="911">
        <v>2016</v>
      </c>
      <c r="H21" s="911">
        <v>2017</v>
      </c>
      <c r="I21" s="1043">
        <v>2018</v>
      </c>
      <c r="J21" s="1041"/>
      <c r="K21" s="1042"/>
      <c r="L21" s="882"/>
      <c r="M21" s="882"/>
      <c r="N21" s="882"/>
      <c r="O21" s="959"/>
      <c r="P21" s="959"/>
      <c r="Q21" s="959"/>
    </row>
    <row r="22" spans="1:17" x14ac:dyDescent="0.25">
      <c r="A22" s="886"/>
      <c r="B22" s="888" t="s">
        <v>737</v>
      </c>
      <c r="C22" s="913" t="s">
        <v>26</v>
      </c>
      <c r="D22" s="914" t="s">
        <v>27</v>
      </c>
      <c r="E22" s="915">
        <v>2319.5613112300002</v>
      </c>
      <c r="F22" s="915">
        <v>1363.2714276200002</v>
      </c>
      <c r="G22" s="915">
        <v>1722.8261506199999</v>
      </c>
      <c r="H22" s="915">
        <v>1941.6143543000001</v>
      </c>
      <c r="I22" s="1044">
        <v>2592.4107318300003</v>
      </c>
      <c r="J22" s="916">
        <v>0.67974808100676509</v>
      </c>
      <c r="K22" s="917">
        <v>0.33518313051647608</v>
      </c>
      <c r="L22" s="882"/>
      <c r="M22" s="882"/>
      <c r="N22" s="882"/>
      <c r="O22" s="959"/>
      <c r="P22" s="959"/>
      <c r="Q22" s="959"/>
    </row>
    <row r="23" spans="1:17" x14ac:dyDescent="0.25">
      <c r="A23" s="310"/>
      <c r="B23" s="888"/>
      <c r="C23" s="913" t="s">
        <v>28</v>
      </c>
      <c r="D23" s="914" t="s">
        <v>777</v>
      </c>
      <c r="E23" s="915">
        <v>875.31050160999996</v>
      </c>
      <c r="F23" s="915">
        <v>837.39734437000016</v>
      </c>
      <c r="G23" s="915">
        <v>587.10620152000001</v>
      </c>
      <c r="H23" s="915">
        <v>548.26755492000007</v>
      </c>
      <c r="I23" s="1044">
        <v>608.50310377999995</v>
      </c>
      <c r="J23" s="916">
        <v>0.1595537358345728</v>
      </c>
      <c r="K23" s="917">
        <v>0.10986524429443767</v>
      </c>
      <c r="L23" s="882"/>
      <c r="M23" s="882"/>
      <c r="N23" s="882"/>
      <c r="O23" s="959"/>
      <c r="P23" s="959"/>
      <c r="Q23" s="959"/>
    </row>
    <row r="24" spans="1:17" x14ac:dyDescent="0.25">
      <c r="A24" s="310"/>
      <c r="B24" s="888"/>
      <c r="C24" s="913" t="s">
        <v>778</v>
      </c>
      <c r="D24" s="914" t="s">
        <v>779</v>
      </c>
      <c r="E24" s="915">
        <v>117.43565122</v>
      </c>
      <c r="F24" s="915">
        <v>154.87088386999997</v>
      </c>
      <c r="G24" s="915">
        <v>127.66400518</v>
      </c>
      <c r="H24" s="915">
        <v>124.86668179999998</v>
      </c>
      <c r="I24" s="1044">
        <v>184.15980278999996</v>
      </c>
      <c r="J24" s="916">
        <v>4.8287978061531851E-2</v>
      </c>
      <c r="K24" s="917">
        <v>0.47485141861117341</v>
      </c>
      <c r="L24" s="882"/>
      <c r="M24" s="882"/>
      <c r="N24" s="882"/>
      <c r="O24" s="959"/>
      <c r="P24" s="959"/>
      <c r="Q24" s="959"/>
    </row>
    <row r="25" spans="1:17" x14ac:dyDescent="0.25">
      <c r="A25" s="310"/>
      <c r="B25" s="888"/>
      <c r="C25" s="918" t="s">
        <v>71</v>
      </c>
      <c r="D25" s="918"/>
      <c r="E25" s="915">
        <v>646.31683204000024</v>
      </c>
      <c r="F25" s="915">
        <v>471.11994181999881</v>
      </c>
      <c r="G25" s="915">
        <v>351.67665862999979</v>
      </c>
      <c r="H25" s="915">
        <v>446.53602002999918</v>
      </c>
      <c r="I25" s="1044">
        <v>428.70797314999953</v>
      </c>
      <c r="J25" s="916">
        <v>0.11241020509713029</v>
      </c>
      <c r="K25" s="917">
        <v>-3.9925215615980836E-2</v>
      </c>
      <c r="L25" s="882"/>
      <c r="M25" s="882"/>
      <c r="N25" s="882"/>
      <c r="O25" s="959"/>
      <c r="P25" s="959"/>
      <c r="Q25" s="959"/>
    </row>
    <row r="26" spans="1:17" ht="14.45" customHeight="1" x14ac:dyDescent="0.25">
      <c r="B26" s="888"/>
      <c r="C26" s="919" t="s">
        <v>744</v>
      </c>
      <c r="D26" s="919"/>
      <c r="E26" s="920">
        <v>3958.6242961000007</v>
      </c>
      <c r="F26" s="920">
        <v>2826.659597679999</v>
      </c>
      <c r="G26" s="920">
        <v>2789.2730159499997</v>
      </c>
      <c r="H26" s="920">
        <v>3061.2846110499995</v>
      </c>
      <c r="I26" s="1045">
        <v>3813.7816115499995</v>
      </c>
      <c r="J26" s="921">
        <v>1</v>
      </c>
      <c r="K26" s="922">
        <v>0.24581085920067358</v>
      </c>
      <c r="L26" s="882"/>
      <c r="M26" s="882"/>
      <c r="N26" s="882"/>
      <c r="O26" s="959"/>
      <c r="P26" s="959"/>
      <c r="Q26" s="959"/>
    </row>
    <row r="27" spans="1:17" ht="18" x14ac:dyDescent="0.25">
      <c r="B27" s="888" t="s">
        <v>745</v>
      </c>
      <c r="C27" s="913" t="s">
        <v>780</v>
      </c>
      <c r="D27" s="914" t="s">
        <v>781</v>
      </c>
      <c r="E27" s="915">
        <v>52.828210690000006</v>
      </c>
      <c r="F27" s="915">
        <v>29.973855</v>
      </c>
      <c r="G27" s="915">
        <v>0</v>
      </c>
      <c r="H27" s="915">
        <v>11.659952670000001</v>
      </c>
      <c r="I27" s="1044">
        <v>62.192646210000007</v>
      </c>
      <c r="J27" s="916">
        <v>0.12592088703994994</v>
      </c>
      <c r="K27" s="917">
        <v>4.3338678097738796</v>
      </c>
      <c r="L27" s="882"/>
      <c r="M27" s="882"/>
      <c r="N27" s="882"/>
      <c r="O27" s="959"/>
      <c r="P27" s="959"/>
      <c r="Q27" s="959"/>
    </row>
    <row r="28" spans="1:17" ht="15" customHeight="1" x14ac:dyDescent="0.25">
      <c r="B28" s="888"/>
      <c r="C28" s="913" t="s">
        <v>782</v>
      </c>
      <c r="D28" s="914" t="s">
        <v>783</v>
      </c>
      <c r="E28" s="915">
        <v>20.377895250000002</v>
      </c>
      <c r="F28" s="915">
        <v>13.966004910000001</v>
      </c>
      <c r="G28" s="915">
        <v>4.8200153100000005</v>
      </c>
      <c r="H28" s="915">
        <v>8.4507899900000005</v>
      </c>
      <c r="I28" s="1044">
        <v>17.743730349999996</v>
      </c>
      <c r="J28" s="916">
        <v>3.5925570002686674E-2</v>
      </c>
      <c r="K28" s="917">
        <v>1.0996534490854146</v>
      </c>
      <c r="L28" s="882"/>
      <c r="M28" s="882"/>
      <c r="N28" s="882"/>
      <c r="O28" s="959"/>
      <c r="P28" s="959"/>
      <c r="Q28" s="959"/>
    </row>
    <row r="29" spans="1:17" x14ac:dyDescent="0.25">
      <c r="B29" s="888"/>
      <c r="C29" s="913" t="s">
        <v>784</v>
      </c>
      <c r="D29" s="914" t="s">
        <v>785</v>
      </c>
      <c r="E29" s="915">
        <v>6.2791646399999985</v>
      </c>
      <c r="F29" s="915">
        <v>5.8994055199999993</v>
      </c>
      <c r="G29" s="915">
        <v>12.075015619999999</v>
      </c>
      <c r="H29" s="915">
        <v>18.930303099999996</v>
      </c>
      <c r="I29" s="1044">
        <v>15.407974860000001</v>
      </c>
      <c r="J29" s="916">
        <v>3.1196387034396436E-2</v>
      </c>
      <c r="K29" s="917">
        <v>-0.18606824314397774</v>
      </c>
      <c r="L29" s="882"/>
      <c r="M29" s="882"/>
      <c r="N29" s="882"/>
      <c r="O29" s="959"/>
      <c r="P29" s="959"/>
      <c r="Q29" s="959"/>
    </row>
    <row r="30" spans="1:17" x14ac:dyDescent="0.25">
      <c r="B30" s="888"/>
      <c r="C30" s="918" t="s">
        <v>71</v>
      </c>
      <c r="D30" s="918"/>
      <c r="E30" s="915">
        <v>435.98266269999846</v>
      </c>
      <c r="F30" s="915">
        <v>410.05252287000019</v>
      </c>
      <c r="G30" s="915">
        <v>472.3022567799984</v>
      </c>
      <c r="H30" s="915">
        <v>509.40005796000031</v>
      </c>
      <c r="I30" s="1044">
        <v>398.55819066000157</v>
      </c>
      <c r="J30" s="916">
        <v>0.80695715592296691</v>
      </c>
      <c r="K30" s="917">
        <v>-0.21759296169672282</v>
      </c>
      <c r="L30" s="882"/>
      <c r="M30" s="882"/>
      <c r="N30" s="882"/>
      <c r="O30" s="959"/>
      <c r="P30" s="959"/>
      <c r="Q30" s="959"/>
    </row>
    <row r="31" spans="1:17" ht="14.45" customHeight="1" x14ac:dyDescent="0.25">
      <c r="B31" s="888"/>
      <c r="C31" s="919" t="s">
        <v>22</v>
      </c>
      <c r="D31" s="919"/>
      <c r="E31" s="920">
        <v>515.46793327999853</v>
      </c>
      <c r="F31" s="920">
        <v>459.8917883000002</v>
      </c>
      <c r="G31" s="920">
        <v>489.19728770999842</v>
      </c>
      <c r="H31" s="920">
        <v>548.44110372000034</v>
      </c>
      <c r="I31" s="1045">
        <v>493.90254208000158</v>
      </c>
      <c r="J31" s="921">
        <v>1</v>
      </c>
      <c r="K31" s="922">
        <v>-9.9442877767678683E-2</v>
      </c>
      <c r="L31" s="882"/>
      <c r="M31" s="882"/>
      <c r="N31" s="882"/>
      <c r="O31" s="959"/>
      <c r="P31" s="959"/>
      <c r="Q31" s="959"/>
    </row>
    <row r="32" spans="1:17" x14ac:dyDescent="0.25">
      <c r="A32" s="310"/>
      <c r="B32" s="906" t="s">
        <v>786</v>
      </c>
      <c r="C32" s="906"/>
      <c r="D32" s="906"/>
      <c r="E32" s="924">
        <v>4474.0922293799995</v>
      </c>
      <c r="F32" s="924">
        <v>3286.5513859799994</v>
      </c>
      <c r="G32" s="924">
        <v>3278.4703036599985</v>
      </c>
      <c r="H32" s="924">
        <v>3609.7257147699997</v>
      </c>
      <c r="I32" s="1045">
        <v>4307.6841536300017</v>
      </c>
      <c r="J32" s="1046"/>
      <c r="K32" s="1047">
        <v>0.19335497874648722</v>
      </c>
      <c r="L32" s="882"/>
      <c r="M32" s="882"/>
      <c r="N32" s="882"/>
      <c r="O32" s="959"/>
      <c r="P32" s="959"/>
      <c r="Q32" s="959"/>
    </row>
    <row r="33" spans="1:17" x14ac:dyDescent="0.25">
      <c r="A33" s="310"/>
      <c r="B33" s="960" t="s">
        <v>787</v>
      </c>
      <c r="C33" s="960"/>
      <c r="D33" s="960"/>
      <c r="E33" s="960"/>
      <c r="F33" s="960"/>
      <c r="G33" s="960"/>
      <c r="H33" s="960"/>
      <c r="I33" s="960"/>
      <c r="J33" s="960"/>
      <c r="K33" s="960"/>
      <c r="L33" s="882"/>
      <c r="M33" s="882"/>
      <c r="N33" s="882"/>
      <c r="O33" s="959"/>
      <c r="P33" s="959"/>
      <c r="Q33" s="959"/>
    </row>
    <row r="34" spans="1:17" x14ac:dyDescent="0.25">
      <c r="A34" s="310"/>
      <c r="B34" s="962" t="s">
        <v>755</v>
      </c>
      <c r="C34" s="962"/>
      <c r="D34" s="962"/>
      <c r="E34" s="962"/>
      <c r="F34" s="962"/>
      <c r="G34" s="962"/>
      <c r="H34" s="962"/>
      <c r="I34" s="962"/>
      <c r="J34" s="962"/>
      <c r="K34" s="962"/>
      <c r="L34" s="882"/>
      <c r="M34" s="882"/>
      <c r="N34" s="882"/>
      <c r="O34" s="959"/>
      <c r="P34" s="959"/>
      <c r="Q34" s="959"/>
    </row>
    <row r="35" spans="1:17" x14ac:dyDescent="0.25">
      <c r="A35" s="310"/>
      <c r="B35" s="962" t="s">
        <v>788</v>
      </c>
      <c r="C35" s="962"/>
      <c r="D35" s="962"/>
      <c r="E35" s="962"/>
      <c r="F35" s="962"/>
      <c r="G35" s="962"/>
      <c r="H35" s="962"/>
      <c r="I35" s="962"/>
      <c r="J35" s="962"/>
      <c r="K35" s="962"/>
      <c r="L35" s="882"/>
      <c r="M35" s="882"/>
      <c r="N35" s="882"/>
      <c r="O35" s="959"/>
      <c r="P35" s="959"/>
      <c r="Q35" s="959"/>
    </row>
    <row r="36" spans="1:17" x14ac:dyDescent="0.25">
      <c r="A36" s="310"/>
      <c r="B36" s="962" t="s">
        <v>789</v>
      </c>
      <c r="C36" s="962"/>
      <c r="D36" s="962"/>
      <c r="E36" s="962"/>
      <c r="F36" s="962"/>
      <c r="G36" s="962"/>
      <c r="H36" s="962"/>
      <c r="I36" s="962"/>
      <c r="J36" s="962"/>
      <c r="K36" s="962"/>
      <c r="L36" s="882"/>
      <c r="M36" s="882"/>
      <c r="N36" s="882"/>
      <c r="O36" s="959"/>
      <c r="P36" s="959"/>
      <c r="Q36" s="959"/>
    </row>
    <row r="37" spans="1:17" x14ac:dyDescent="0.25">
      <c r="A37" s="310"/>
      <c r="B37" s="963"/>
      <c r="C37" s="963"/>
      <c r="D37" s="963"/>
      <c r="E37" s="963"/>
      <c r="F37" s="963"/>
      <c r="G37" s="963"/>
      <c r="H37" s="963"/>
      <c r="I37" s="963"/>
      <c r="J37" s="963"/>
      <c r="K37" s="963"/>
      <c r="L37" s="882"/>
      <c r="M37" s="882"/>
      <c r="N37" s="882"/>
      <c r="O37" s="959"/>
      <c r="P37" s="959"/>
      <c r="Q37" s="959"/>
    </row>
    <row r="38" spans="1:17" x14ac:dyDescent="0.25">
      <c r="A38" s="310"/>
      <c r="B38" s="963"/>
      <c r="C38" s="963"/>
      <c r="D38" s="963"/>
      <c r="E38" s="963"/>
      <c r="F38" s="963"/>
      <c r="G38" s="963"/>
      <c r="H38" s="963"/>
      <c r="I38" s="963"/>
      <c r="J38" s="963"/>
      <c r="K38" s="882"/>
      <c r="L38" s="882"/>
      <c r="M38" s="882"/>
      <c r="N38" s="882"/>
      <c r="O38" s="959"/>
      <c r="P38" s="959"/>
      <c r="Q38" s="959"/>
    </row>
    <row r="39" spans="1:17" ht="15" customHeight="1" x14ac:dyDescent="0.25">
      <c r="A39" s="883"/>
      <c r="B39" s="884" t="s">
        <v>756</v>
      </c>
      <c r="C39" s="884" t="s">
        <v>757</v>
      </c>
      <c r="D39" s="884"/>
      <c r="E39" s="884"/>
      <c r="F39" s="884"/>
      <c r="G39" s="884"/>
      <c r="H39" s="1041" t="s">
        <v>2</v>
      </c>
      <c r="I39" s="1048" t="s">
        <v>3</v>
      </c>
      <c r="J39" s="882"/>
      <c r="K39" s="882"/>
      <c r="L39" s="882"/>
      <c r="M39" s="882"/>
      <c r="N39" s="882"/>
      <c r="O39" s="959"/>
      <c r="P39" s="959"/>
      <c r="Q39" s="959"/>
    </row>
    <row r="40" spans="1:17" x14ac:dyDescent="0.25">
      <c r="A40" s="310"/>
      <c r="B40" s="884"/>
      <c r="C40" s="911">
        <v>2014</v>
      </c>
      <c r="D40" s="911">
        <v>2015</v>
      </c>
      <c r="E40" s="911">
        <v>2016</v>
      </c>
      <c r="F40" s="911">
        <v>2017</v>
      </c>
      <c r="G40" s="1043">
        <v>2018</v>
      </c>
      <c r="H40" s="1041"/>
      <c r="I40" s="1048"/>
      <c r="J40" s="882"/>
      <c r="K40" s="882"/>
      <c r="L40" s="882"/>
      <c r="M40" s="882"/>
      <c r="N40" s="882"/>
      <c r="O40" s="959"/>
      <c r="P40" s="959"/>
      <c r="Q40" s="959"/>
    </row>
    <row r="41" spans="1:17" x14ac:dyDescent="0.25">
      <c r="A41" s="310"/>
      <c r="B41" s="926" t="s">
        <v>562</v>
      </c>
      <c r="C41" s="964">
        <v>9.311873779999976</v>
      </c>
      <c r="D41" s="964">
        <v>8.6950966900000051</v>
      </c>
      <c r="E41" s="964">
        <v>8.8090780799999884</v>
      </c>
      <c r="F41" s="964">
        <v>8.4356243099999961</v>
      </c>
      <c r="G41" s="1057">
        <v>7.4245126999999709</v>
      </c>
      <c r="H41" s="965">
        <v>9.2640226958951549E-2</v>
      </c>
      <c r="I41" s="928">
        <v>-0.11986209589744345</v>
      </c>
      <c r="J41" s="882"/>
      <c r="K41" s="882"/>
      <c r="L41" s="882"/>
      <c r="M41" s="882"/>
      <c r="N41" s="882"/>
      <c r="O41" s="959"/>
      <c r="P41" s="959"/>
      <c r="Q41" s="959"/>
    </row>
    <row r="42" spans="1:17" x14ac:dyDescent="0.25">
      <c r="A42" s="310"/>
      <c r="B42" s="926" t="s">
        <v>758</v>
      </c>
      <c r="C42" s="964">
        <v>97.717068610000112</v>
      </c>
      <c r="D42" s="964">
        <v>83.127816800000474</v>
      </c>
      <c r="E42" s="964">
        <v>83.468434009999712</v>
      </c>
      <c r="F42" s="964">
        <v>98.055273320000239</v>
      </c>
      <c r="G42" s="1057">
        <v>72.313877889999972</v>
      </c>
      <c r="H42" s="965">
        <v>0.90230488258327479</v>
      </c>
      <c r="I42" s="928">
        <v>-0.26251923592109161</v>
      </c>
      <c r="J42" s="882"/>
      <c r="K42" s="882"/>
      <c r="L42" s="882"/>
      <c r="M42" s="882"/>
      <c r="N42" s="882"/>
      <c r="O42" s="959"/>
      <c r="P42" s="959"/>
      <c r="Q42" s="959"/>
    </row>
    <row r="43" spans="1:17" ht="18" x14ac:dyDescent="0.25">
      <c r="A43" s="310"/>
      <c r="B43" s="926" t="s">
        <v>564</v>
      </c>
      <c r="C43" s="964">
        <v>0</v>
      </c>
      <c r="D43" s="964">
        <v>0</v>
      </c>
      <c r="E43" s="964">
        <v>0</v>
      </c>
      <c r="F43" s="964">
        <v>0.21122783000000001</v>
      </c>
      <c r="G43" s="1057">
        <v>0</v>
      </c>
      <c r="H43" s="965">
        <v>0</v>
      </c>
      <c r="I43" s="928">
        <v>-1</v>
      </c>
      <c r="J43" s="882"/>
      <c r="K43" s="882"/>
      <c r="L43" s="882"/>
      <c r="M43" s="882"/>
      <c r="N43" s="882"/>
      <c r="O43" s="959"/>
      <c r="P43" s="959"/>
      <c r="Q43" s="959"/>
    </row>
    <row r="44" spans="1:17" ht="18" x14ac:dyDescent="0.25">
      <c r="A44" s="310"/>
      <c r="B44" s="926" t="s">
        <v>759</v>
      </c>
      <c r="C44" s="964">
        <v>0</v>
      </c>
      <c r="D44" s="964">
        <v>0</v>
      </c>
      <c r="E44" s="964">
        <v>0</v>
      </c>
      <c r="F44" s="964">
        <v>0</v>
      </c>
      <c r="G44" s="1057">
        <v>0</v>
      </c>
      <c r="H44" s="965">
        <v>0</v>
      </c>
      <c r="I44" s="928" t="s">
        <v>284</v>
      </c>
      <c r="J44" s="882"/>
      <c r="K44" s="882"/>
      <c r="L44" s="882"/>
      <c r="M44" s="882"/>
      <c r="N44" s="882"/>
      <c r="O44" s="959"/>
      <c r="P44" s="959"/>
      <c r="Q44" s="959"/>
    </row>
    <row r="45" spans="1:17" x14ac:dyDescent="0.25">
      <c r="A45" s="310"/>
      <c r="B45" s="926" t="s">
        <v>566</v>
      </c>
      <c r="C45" s="964">
        <v>1.5936890000000001</v>
      </c>
      <c r="D45" s="964">
        <v>1.5054525599999999</v>
      </c>
      <c r="E45" s="964">
        <v>0.92637732000000006</v>
      </c>
      <c r="F45" s="964">
        <v>0.87838485000000011</v>
      </c>
      <c r="G45" s="1057">
        <v>0.40511664999999997</v>
      </c>
      <c r="H45" s="965">
        <v>5.0548904577737853E-3</v>
      </c>
      <c r="I45" s="928">
        <v>-0.53879367341092022</v>
      </c>
      <c r="J45" s="882"/>
      <c r="K45" s="882"/>
      <c r="L45" s="882"/>
      <c r="M45" s="882"/>
      <c r="N45" s="882"/>
      <c r="O45" s="959"/>
      <c r="P45" s="959"/>
      <c r="Q45" s="959"/>
    </row>
    <row r="46" spans="1:17" x14ac:dyDescent="0.25">
      <c r="A46" s="310"/>
      <c r="B46" s="929" t="s">
        <v>582</v>
      </c>
      <c r="C46" s="966">
        <v>108.62263139000008</v>
      </c>
      <c r="D46" s="966">
        <v>93.328366050000469</v>
      </c>
      <c r="E46" s="966">
        <v>93.203889409999704</v>
      </c>
      <c r="F46" s="966">
        <v>107.58051031000024</v>
      </c>
      <c r="G46" s="1058">
        <v>80.143507239999934</v>
      </c>
      <c r="H46" s="967">
        <v>1</v>
      </c>
      <c r="I46" s="931">
        <v>-0.25503692993218563</v>
      </c>
      <c r="J46" s="882"/>
      <c r="K46" s="882"/>
      <c r="L46" s="882"/>
      <c r="M46" s="882"/>
      <c r="N46" s="882"/>
      <c r="O46" s="959"/>
      <c r="P46" s="959"/>
      <c r="Q46" s="959"/>
    </row>
    <row r="47" spans="1:17" ht="15" customHeight="1" x14ac:dyDescent="0.25">
      <c r="A47" s="310"/>
      <c r="B47" s="960" t="s">
        <v>790</v>
      </c>
      <c r="C47" s="960"/>
      <c r="D47" s="960"/>
      <c r="E47" s="960"/>
      <c r="F47" s="960"/>
      <c r="G47" s="960"/>
      <c r="H47" s="960"/>
      <c r="I47" s="960"/>
      <c r="J47" s="882"/>
      <c r="K47" s="882"/>
      <c r="L47" s="882"/>
      <c r="M47" s="882"/>
      <c r="N47" s="882"/>
      <c r="O47" s="959"/>
      <c r="P47" s="959"/>
      <c r="Q47" s="959"/>
    </row>
    <row r="48" spans="1:17" x14ac:dyDescent="0.25">
      <c r="A48" s="310"/>
      <c r="B48" s="882"/>
      <c r="C48" s="882"/>
      <c r="D48" s="882"/>
      <c r="E48" s="882"/>
      <c r="F48" s="882"/>
      <c r="G48" s="882"/>
      <c r="H48" s="882"/>
      <c r="I48" s="882"/>
      <c r="J48" s="882"/>
      <c r="K48" s="882"/>
      <c r="L48" s="882"/>
      <c r="M48" s="882"/>
      <c r="N48" s="882"/>
      <c r="O48" s="959"/>
      <c r="P48" s="959"/>
      <c r="Q48" s="959"/>
    </row>
    <row r="49" spans="1:17" x14ac:dyDescent="0.25">
      <c r="A49" s="310"/>
      <c r="B49" s="882"/>
      <c r="C49" s="882"/>
      <c r="D49" s="882"/>
      <c r="E49" s="882"/>
      <c r="F49" s="882"/>
      <c r="G49" s="882"/>
      <c r="H49" s="882"/>
      <c r="I49" s="882"/>
      <c r="J49" s="882"/>
      <c r="K49" s="882"/>
      <c r="L49" s="882"/>
      <c r="M49" s="882"/>
      <c r="N49" s="882"/>
      <c r="O49" s="959"/>
      <c r="P49" s="959"/>
      <c r="Q49" s="959"/>
    </row>
    <row r="50" spans="1:17" x14ac:dyDescent="0.25">
      <c r="A50" s="310"/>
      <c r="B50" s="884" t="s">
        <v>791</v>
      </c>
      <c r="C50" s="884"/>
      <c r="D50" s="884"/>
      <c r="E50" s="884"/>
      <c r="F50" s="884"/>
      <c r="G50" s="884"/>
      <c r="H50" s="884"/>
      <c r="I50" s="884"/>
      <c r="J50" s="884"/>
      <c r="K50" s="884"/>
      <c r="L50" s="884"/>
      <c r="M50" s="884"/>
      <c r="N50" s="884"/>
      <c r="O50" s="959"/>
      <c r="P50" s="959"/>
      <c r="Q50" s="959"/>
    </row>
    <row r="51" spans="1:17" x14ac:dyDescent="0.25">
      <c r="A51" s="310"/>
      <c r="B51" s="884" t="s">
        <v>641</v>
      </c>
      <c r="C51" s="968" t="s">
        <v>728</v>
      </c>
      <c r="D51" s="969" t="s">
        <v>642</v>
      </c>
      <c r="E51" s="884">
        <v>2017</v>
      </c>
      <c r="F51" s="884"/>
      <c r="G51" s="884"/>
      <c r="H51" s="884"/>
      <c r="I51" s="884"/>
      <c r="J51" s="1051">
        <v>2018</v>
      </c>
      <c r="K51" s="1051"/>
      <c r="L51" s="1051"/>
      <c r="M51" s="1051"/>
      <c r="N51" s="1051"/>
      <c r="O51" s="959"/>
      <c r="P51" s="959"/>
      <c r="Q51" s="959"/>
    </row>
    <row r="52" spans="1:17" x14ac:dyDescent="0.25">
      <c r="B52" s="884"/>
      <c r="C52" s="968"/>
      <c r="D52" s="969"/>
      <c r="E52" s="884" t="s">
        <v>645</v>
      </c>
      <c r="F52" s="884"/>
      <c r="G52" s="884"/>
      <c r="H52" s="885" t="s">
        <v>762</v>
      </c>
      <c r="I52" s="884" t="s">
        <v>695</v>
      </c>
      <c r="J52" s="1051" t="s">
        <v>645</v>
      </c>
      <c r="K52" s="1051"/>
      <c r="L52" s="1051"/>
      <c r="M52" s="1048" t="s">
        <v>762</v>
      </c>
      <c r="N52" s="1051" t="s">
        <v>695</v>
      </c>
      <c r="O52" s="959"/>
      <c r="P52" s="959"/>
      <c r="Q52" s="959"/>
    </row>
    <row r="53" spans="1:17" x14ac:dyDescent="0.25">
      <c r="B53" s="884"/>
      <c r="C53" s="968"/>
      <c r="D53" s="969"/>
      <c r="E53" s="970" t="s">
        <v>763</v>
      </c>
      <c r="F53" s="970" t="s">
        <v>764</v>
      </c>
      <c r="G53" s="970" t="s">
        <v>765</v>
      </c>
      <c r="H53" s="885"/>
      <c r="I53" s="884"/>
      <c r="J53" s="1052" t="s">
        <v>763</v>
      </c>
      <c r="K53" s="1052" t="s">
        <v>764</v>
      </c>
      <c r="L53" s="1052" t="s">
        <v>765</v>
      </c>
      <c r="M53" s="1048"/>
      <c r="N53" s="1051"/>
      <c r="O53" s="959"/>
      <c r="P53" s="959"/>
      <c r="Q53" s="959"/>
    </row>
    <row r="54" spans="1:17" x14ac:dyDescent="0.25">
      <c r="B54" s="938" t="s">
        <v>263</v>
      </c>
      <c r="C54" s="971" t="s">
        <v>628</v>
      </c>
      <c r="D54" s="972" t="s">
        <v>264</v>
      </c>
      <c r="E54" s="941">
        <v>8330</v>
      </c>
      <c r="F54" s="941">
        <v>11764</v>
      </c>
      <c r="G54" s="941">
        <v>24423</v>
      </c>
      <c r="H54" s="941">
        <v>371779</v>
      </c>
      <c r="I54" s="941">
        <v>164416.88500000001</v>
      </c>
      <c r="J54" s="973">
        <v>9483</v>
      </c>
      <c r="K54" s="973">
        <v>12469</v>
      </c>
      <c r="L54" s="973">
        <v>23697</v>
      </c>
      <c r="M54" s="973">
        <v>380123</v>
      </c>
      <c r="N54" s="973">
        <v>211699.17197</v>
      </c>
      <c r="O54" s="959"/>
      <c r="P54" s="959"/>
      <c r="Q54" s="959"/>
    </row>
    <row r="55" spans="1:17" x14ac:dyDescent="0.25">
      <c r="B55" s="938"/>
      <c r="C55" s="971" t="s">
        <v>632</v>
      </c>
      <c r="D55" s="972" t="s">
        <v>264</v>
      </c>
      <c r="E55" s="941">
        <v>8576</v>
      </c>
      <c r="F55" s="941">
        <v>12557</v>
      </c>
      <c r="G55" s="941">
        <v>23337</v>
      </c>
      <c r="H55" s="941">
        <v>343113</v>
      </c>
      <c r="I55" s="941">
        <v>372798.00562000001</v>
      </c>
      <c r="J55" s="973">
        <v>9802</v>
      </c>
      <c r="K55" s="973">
        <v>12983</v>
      </c>
      <c r="L55" s="973">
        <v>25340</v>
      </c>
      <c r="M55" s="973">
        <v>349040</v>
      </c>
      <c r="N55" s="973">
        <v>415099.33586999984</v>
      </c>
      <c r="O55" s="959"/>
      <c r="P55" s="959"/>
      <c r="Q55" s="959"/>
    </row>
    <row r="56" spans="1:17" x14ac:dyDescent="0.25">
      <c r="B56" s="974" t="s">
        <v>636</v>
      </c>
      <c r="C56" s="974"/>
      <c r="D56" s="974"/>
      <c r="E56" s="975">
        <v>16906</v>
      </c>
      <c r="F56" s="975">
        <v>24321</v>
      </c>
      <c r="G56" s="975">
        <v>47760</v>
      </c>
      <c r="H56" s="975">
        <v>714892</v>
      </c>
      <c r="I56" s="975">
        <v>537214.89061999996</v>
      </c>
      <c r="J56" s="1053">
        <v>19285</v>
      </c>
      <c r="K56" s="1053">
        <v>25452</v>
      </c>
      <c r="L56" s="1053">
        <v>49037</v>
      </c>
      <c r="M56" s="1053">
        <v>729163</v>
      </c>
      <c r="N56" s="1053">
        <v>626798.50783999986</v>
      </c>
      <c r="O56" s="959"/>
      <c r="P56" s="959"/>
      <c r="Q56" s="959"/>
    </row>
    <row r="57" spans="1:17" s="310" customFormat="1" x14ac:dyDescent="0.25">
      <c r="B57" s="976" t="s">
        <v>766</v>
      </c>
      <c r="C57" s="977"/>
      <c r="D57" s="977"/>
      <c r="E57" s="977"/>
      <c r="F57" s="977"/>
      <c r="G57" s="977"/>
      <c r="H57" s="977"/>
      <c r="I57" s="977"/>
      <c r="J57" s="978"/>
      <c r="K57" s="978"/>
      <c r="L57" s="978"/>
      <c r="M57" s="978"/>
      <c r="N57" s="979"/>
      <c r="O57" s="482"/>
      <c r="P57" s="482"/>
      <c r="Q57" s="482"/>
    </row>
    <row r="58" spans="1:17" s="310" customFormat="1" x14ac:dyDescent="0.25">
      <c r="B58" s="946" t="s">
        <v>687</v>
      </c>
      <c r="C58" s="946"/>
      <c r="D58" s="946"/>
      <c r="E58" s="946"/>
      <c r="F58" s="946"/>
      <c r="G58" s="946"/>
      <c r="H58" s="946"/>
      <c r="I58" s="946"/>
      <c r="J58" s="946"/>
      <c r="K58" s="946"/>
      <c r="L58" s="946"/>
      <c r="M58" s="946"/>
      <c r="N58" s="946"/>
      <c r="O58" s="482"/>
      <c r="P58" s="482"/>
      <c r="Q58" s="482"/>
    </row>
    <row r="59" spans="1:17" s="310" customFormat="1" x14ac:dyDescent="0.25">
      <c r="B59" s="948"/>
      <c r="C59" s="948"/>
      <c r="D59" s="948"/>
      <c r="E59" s="948"/>
      <c r="F59" s="948"/>
      <c r="G59" s="948"/>
      <c r="H59" s="948"/>
      <c r="I59" s="948"/>
      <c r="J59" s="948"/>
      <c r="K59" s="948"/>
      <c r="L59" s="948"/>
      <c r="M59" s="948"/>
      <c r="N59" s="948"/>
      <c r="O59" s="482"/>
      <c r="P59" s="482"/>
      <c r="Q59" s="482"/>
    </row>
    <row r="61" spans="1:17" x14ac:dyDescent="0.25">
      <c r="B61" s="884" t="s">
        <v>792</v>
      </c>
      <c r="C61" s="884"/>
      <c r="D61" s="884"/>
      <c r="E61" s="884"/>
      <c r="F61" s="884"/>
      <c r="G61" s="884"/>
      <c r="H61" s="884"/>
      <c r="I61" s="884"/>
      <c r="J61" s="884"/>
      <c r="K61" s="884"/>
    </row>
    <row r="62" spans="1:17" x14ac:dyDescent="0.25">
      <c r="B62" s="884"/>
      <c r="C62" s="884">
        <v>2017</v>
      </c>
      <c r="D62" s="884"/>
      <c r="E62" s="884"/>
      <c r="F62" s="934">
        <v>2018</v>
      </c>
      <c r="G62" s="934"/>
      <c r="H62" s="934"/>
      <c r="I62" s="925" t="s">
        <v>768</v>
      </c>
      <c r="J62" s="925" t="s">
        <v>769</v>
      </c>
      <c r="K62" s="925" t="s">
        <v>770</v>
      </c>
    </row>
    <row r="63" spans="1:17" x14ac:dyDescent="0.25">
      <c r="B63" s="884"/>
      <c r="C63" s="884"/>
      <c r="D63" s="884"/>
      <c r="E63" s="884"/>
      <c r="F63" s="934"/>
      <c r="G63" s="934"/>
      <c r="H63" s="934"/>
      <c r="I63" s="925"/>
      <c r="J63" s="925"/>
      <c r="K63" s="925"/>
    </row>
    <row r="64" spans="1:17" x14ac:dyDescent="0.25">
      <c r="B64" s="884"/>
      <c r="C64" s="911" t="s">
        <v>628</v>
      </c>
      <c r="D64" s="970" t="s">
        <v>632</v>
      </c>
      <c r="E64" s="970" t="s">
        <v>10</v>
      </c>
      <c r="F64" s="912" t="s">
        <v>628</v>
      </c>
      <c r="G64" s="937" t="s">
        <v>632</v>
      </c>
      <c r="H64" s="937" t="s">
        <v>10</v>
      </c>
      <c r="I64" s="925"/>
      <c r="J64" s="925"/>
      <c r="K64" s="925"/>
    </row>
    <row r="65" spans="2:11" x14ac:dyDescent="0.25">
      <c r="B65" s="950" t="s">
        <v>771</v>
      </c>
      <c r="C65" s="980">
        <v>73855</v>
      </c>
      <c r="D65" s="980">
        <v>532522</v>
      </c>
      <c r="E65" s="951">
        <v>606377</v>
      </c>
      <c r="F65" s="952">
        <v>72016</v>
      </c>
      <c r="G65" s="952">
        <v>595005</v>
      </c>
      <c r="H65" s="953">
        <v>667021</v>
      </c>
      <c r="I65" s="981">
        <v>0.10001038957612178</v>
      </c>
      <c r="J65" s="981">
        <v>-2.4900142170469163E-2</v>
      </c>
      <c r="K65" s="981">
        <v>0.11733411952933399</v>
      </c>
    </row>
    <row r="66" spans="2:11" x14ac:dyDescent="0.25">
      <c r="B66" s="950" t="s">
        <v>772</v>
      </c>
      <c r="C66" s="955">
        <f>3921113022.69/1000000</f>
        <v>3921.11302269</v>
      </c>
      <c r="D66" s="955">
        <f>3349936657.34/1000000</f>
        <v>3349.9366573400002</v>
      </c>
      <c r="E66" s="955">
        <f>7271049680.03/1000000</f>
        <v>7271.0496800299998</v>
      </c>
      <c r="F66" s="956">
        <f>3916289041.16/1000000</f>
        <v>3916.2890411599997</v>
      </c>
      <c r="G66" s="956">
        <f>3472501487.41/1000000</f>
        <v>3472.5014874099998</v>
      </c>
      <c r="H66" s="956">
        <f>7388790528.57/1000000</f>
        <v>7388.7905285699999</v>
      </c>
      <c r="I66" s="981">
        <v>1.6193101920810037E-2</v>
      </c>
      <c r="J66" s="981">
        <v>-1.2302582205831994E-3</v>
      </c>
      <c r="K66" s="981">
        <v>3.6587208239131801E-2</v>
      </c>
    </row>
    <row r="67" spans="2:11" x14ac:dyDescent="0.25">
      <c r="B67" s="982" t="s">
        <v>773</v>
      </c>
      <c r="C67" s="982"/>
      <c r="D67" s="982"/>
      <c r="E67" s="982"/>
      <c r="F67" s="982"/>
      <c r="G67" s="982"/>
      <c r="H67" s="982"/>
      <c r="I67" s="982"/>
      <c r="J67" s="982"/>
      <c r="K67" s="982"/>
    </row>
  </sheetData>
  <mergeCells count="55">
    <mergeCell ref="B67:K67"/>
    <mergeCell ref="B58:N58"/>
    <mergeCell ref="B61:K61"/>
    <mergeCell ref="B62:B64"/>
    <mergeCell ref="C62:E63"/>
    <mergeCell ref="F62:H63"/>
    <mergeCell ref="I62:I64"/>
    <mergeCell ref="J62:J64"/>
    <mergeCell ref="K62:K64"/>
    <mergeCell ref="J52:L52"/>
    <mergeCell ref="M52:M53"/>
    <mergeCell ref="N52:N53"/>
    <mergeCell ref="B54:B55"/>
    <mergeCell ref="B56:D56"/>
    <mergeCell ref="B57:I57"/>
    <mergeCell ref="B47:I47"/>
    <mergeCell ref="B50:N50"/>
    <mergeCell ref="B51:B53"/>
    <mergeCell ref="C51:C53"/>
    <mergeCell ref="D51:D53"/>
    <mergeCell ref="E51:I51"/>
    <mergeCell ref="J51:N51"/>
    <mergeCell ref="E52:G52"/>
    <mergeCell ref="H52:H53"/>
    <mergeCell ref="I52:I53"/>
    <mergeCell ref="B32:D32"/>
    <mergeCell ref="B33:K33"/>
    <mergeCell ref="B34:K34"/>
    <mergeCell ref="B35:K35"/>
    <mergeCell ref="B36:K36"/>
    <mergeCell ref="B39:B40"/>
    <mergeCell ref="C39:G39"/>
    <mergeCell ref="H39:H40"/>
    <mergeCell ref="I39:I40"/>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pageSetup paperSize="1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K46"/>
  <sheetViews>
    <sheetView zoomScaleNormal="100" workbookViewId="0"/>
  </sheetViews>
  <sheetFormatPr baseColWidth="10" defaultColWidth="11.42578125" defaultRowHeight="15" x14ac:dyDescent="0.25"/>
  <cols>
    <col min="1" max="1" width="3.7109375" style="309" customWidth="1"/>
    <col min="2" max="2" width="36.140625" style="309" customWidth="1"/>
    <col min="3" max="3" width="41.7109375" style="309" customWidth="1"/>
    <col min="4" max="4" width="32.5703125" style="309" customWidth="1"/>
    <col min="5" max="16384" width="11.42578125" style="309"/>
  </cols>
  <sheetData>
    <row r="2" spans="1:11" x14ac:dyDescent="0.25">
      <c r="A2" s="310"/>
      <c r="B2" s="983" t="s">
        <v>942</v>
      </c>
      <c r="C2" s="984"/>
      <c r="D2" s="984"/>
      <c r="E2" s="984"/>
      <c r="F2" s="984"/>
      <c r="G2" s="984"/>
      <c r="H2" s="984"/>
      <c r="I2" s="984"/>
      <c r="J2" s="984"/>
      <c r="K2" s="984"/>
    </row>
    <row r="3" spans="1:11" x14ac:dyDescent="0.25">
      <c r="A3" s="310"/>
      <c r="B3" s="984"/>
      <c r="C3" s="984"/>
      <c r="D3" s="984"/>
      <c r="E3" s="984"/>
      <c r="F3" s="984"/>
      <c r="G3" s="984"/>
      <c r="H3" s="984"/>
      <c r="I3" s="984"/>
      <c r="J3" s="984"/>
      <c r="K3" s="984"/>
    </row>
    <row r="4" spans="1:11" ht="15" customHeight="1" x14ac:dyDescent="0.25">
      <c r="A4" s="883"/>
      <c r="B4" s="884" t="s">
        <v>728</v>
      </c>
      <c r="C4" s="884" t="s">
        <v>729</v>
      </c>
      <c r="D4" s="885" t="s">
        <v>774</v>
      </c>
      <c r="E4" s="884"/>
      <c r="F4" s="884"/>
      <c r="G4" s="884"/>
      <c r="H4" s="884"/>
      <c r="I4" s="1037" t="s">
        <v>2</v>
      </c>
      <c r="J4" s="1037" t="s">
        <v>3</v>
      </c>
      <c r="K4" s="984"/>
    </row>
    <row r="5" spans="1:11" x14ac:dyDescent="0.25">
      <c r="A5" s="886"/>
      <c r="B5" s="884"/>
      <c r="C5" s="884"/>
      <c r="D5" s="887">
        <v>2014</v>
      </c>
      <c r="E5" s="887">
        <v>2015</v>
      </c>
      <c r="F5" s="887">
        <v>2016</v>
      </c>
      <c r="G5" s="887">
        <v>2017</v>
      </c>
      <c r="H5" s="1038">
        <v>2018</v>
      </c>
      <c r="I5" s="1037"/>
      <c r="J5" s="1037"/>
      <c r="K5" s="984"/>
    </row>
    <row r="6" spans="1:11" x14ac:dyDescent="0.25">
      <c r="A6" s="886"/>
      <c r="B6" s="888" t="s">
        <v>705</v>
      </c>
      <c r="C6" s="889" t="s">
        <v>703</v>
      </c>
      <c r="D6" s="890">
        <v>601</v>
      </c>
      <c r="E6" s="890">
        <v>435</v>
      </c>
      <c r="F6" s="890">
        <v>434</v>
      </c>
      <c r="G6" s="890">
        <v>570</v>
      </c>
      <c r="H6" s="1039">
        <v>517</v>
      </c>
      <c r="I6" s="891">
        <v>1</v>
      </c>
      <c r="J6" s="892">
        <v>-9.2982456140350833E-2</v>
      </c>
      <c r="K6" s="984"/>
    </row>
    <row r="7" spans="1:11" x14ac:dyDescent="0.25">
      <c r="A7" s="310"/>
      <c r="B7" s="888"/>
      <c r="C7" s="897" t="s">
        <v>707</v>
      </c>
      <c r="D7" s="898">
        <v>601</v>
      </c>
      <c r="E7" s="898">
        <v>435</v>
      </c>
      <c r="F7" s="898">
        <v>434</v>
      </c>
      <c r="G7" s="898">
        <v>570</v>
      </c>
      <c r="H7" s="1040">
        <v>517</v>
      </c>
      <c r="I7" s="899">
        <v>1</v>
      </c>
      <c r="J7" s="900">
        <v>-9.2982456140350833E-2</v>
      </c>
      <c r="K7" s="984"/>
    </row>
    <row r="8" spans="1:11" x14ac:dyDescent="0.25">
      <c r="A8" s="310"/>
      <c r="B8" s="888" t="s">
        <v>715</v>
      </c>
      <c r="C8" s="889" t="s">
        <v>406</v>
      </c>
      <c r="D8" s="890">
        <v>95</v>
      </c>
      <c r="E8" s="890">
        <v>72</v>
      </c>
      <c r="F8" s="890">
        <v>68</v>
      </c>
      <c r="G8" s="890">
        <v>50</v>
      </c>
      <c r="H8" s="1039">
        <v>38</v>
      </c>
      <c r="I8" s="891">
        <v>0.82608695652173914</v>
      </c>
      <c r="J8" s="892">
        <v>-0.24</v>
      </c>
      <c r="K8" s="984"/>
    </row>
    <row r="9" spans="1:11" x14ac:dyDescent="0.25">
      <c r="A9" s="310"/>
      <c r="B9" s="888"/>
      <c r="C9" s="889" t="s">
        <v>731</v>
      </c>
      <c r="D9" s="890">
        <v>42</v>
      </c>
      <c r="E9" s="890">
        <v>37</v>
      </c>
      <c r="F9" s="890">
        <v>32</v>
      </c>
      <c r="G9" s="890">
        <v>21</v>
      </c>
      <c r="H9" s="1039">
        <v>8</v>
      </c>
      <c r="I9" s="891">
        <v>0.17391304347826086</v>
      </c>
      <c r="J9" s="892">
        <v>-0.61904761904761907</v>
      </c>
      <c r="K9" s="984"/>
    </row>
    <row r="10" spans="1:11" x14ac:dyDescent="0.25">
      <c r="A10" s="310"/>
      <c r="B10" s="888"/>
      <c r="C10" s="889" t="s">
        <v>732</v>
      </c>
      <c r="D10" s="905" t="s">
        <v>284</v>
      </c>
      <c r="E10" s="905">
        <v>1</v>
      </c>
      <c r="F10" s="905" t="s">
        <v>284</v>
      </c>
      <c r="G10" s="905" t="s">
        <v>284</v>
      </c>
      <c r="H10" s="1055" t="s">
        <v>284</v>
      </c>
      <c r="I10" s="892">
        <v>0</v>
      </c>
      <c r="J10" s="892" t="s">
        <v>284</v>
      </c>
      <c r="K10" s="984"/>
    </row>
    <row r="11" spans="1:11" x14ac:dyDescent="0.25">
      <c r="A11" s="310"/>
      <c r="B11" s="888"/>
      <c r="C11" s="897" t="s">
        <v>716</v>
      </c>
      <c r="D11" s="898">
        <v>137</v>
      </c>
      <c r="E11" s="898">
        <v>110</v>
      </c>
      <c r="F11" s="898">
        <v>100</v>
      </c>
      <c r="G11" s="898">
        <v>71</v>
      </c>
      <c r="H11" s="1040">
        <v>46</v>
      </c>
      <c r="I11" s="899">
        <v>1</v>
      </c>
      <c r="J11" s="900">
        <v>-0.352112676056338</v>
      </c>
      <c r="K11" s="984"/>
    </row>
    <row r="12" spans="1:11" x14ac:dyDescent="0.25">
      <c r="A12" s="310"/>
      <c r="B12" s="906" t="s">
        <v>793</v>
      </c>
      <c r="C12" s="906"/>
      <c r="D12" s="907">
        <v>738</v>
      </c>
      <c r="E12" s="907">
        <v>545</v>
      </c>
      <c r="F12" s="907">
        <v>534</v>
      </c>
      <c r="G12" s="907">
        <v>641</v>
      </c>
      <c r="H12" s="1040">
        <v>563</v>
      </c>
      <c r="I12" s="908"/>
      <c r="J12" s="909">
        <v>-0.12168486739469575</v>
      </c>
      <c r="K12" s="984"/>
    </row>
    <row r="13" spans="1:11" ht="15" customHeight="1" x14ac:dyDescent="0.25">
      <c r="A13" s="310"/>
      <c r="B13" s="985" t="s">
        <v>775</v>
      </c>
      <c r="C13" s="985"/>
      <c r="D13" s="985"/>
      <c r="E13" s="985"/>
      <c r="F13" s="985"/>
      <c r="G13" s="985"/>
      <c r="H13" s="985"/>
      <c r="I13" s="985"/>
      <c r="J13" s="985"/>
      <c r="K13" s="984"/>
    </row>
    <row r="14" spans="1:11" ht="15" customHeight="1" x14ac:dyDescent="0.25">
      <c r="A14" s="310"/>
      <c r="B14" s="986"/>
      <c r="C14" s="986"/>
      <c r="D14" s="986"/>
      <c r="E14" s="986"/>
      <c r="F14" s="986"/>
      <c r="G14" s="986"/>
      <c r="H14" s="986"/>
      <c r="I14" s="986"/>
      <c r="J14" s="986"/>
      <c r="K14" s="984"/>
    </row>
    <row r="15" spans="1:11" x14ac:dyDescent="0.25">
      <c r="A15" s="310"/>
      <c r="B15" s="984"/>
      <c r="C15" s="984"/>
      <c r="D15" s="984"/>
      <c r="E15" s="984"/>
      <c r="F15" s="984"/>
      <c r="G15" s="984"/>
      <c r="H15" s="984"/>
      <c r="I15" s="984"/>
      <c r="J15" s="984"/>
      <c r="K15" s="984"/>
    </row>
    <row r="16" spans="1:11" ht="15" customHeight="1" x14ac:dyDescent="0.25">
      <c r="A16" s="310"/>
      <c r="B16" s="884" t="s">
        <v>734</v>
      </c>
      <c r="C16" s="884" t="s">
        <v>776</v>
      </c>
      <c r="D16" s="884" t="s">
        <v>25</v>
      </c>
      <c r="E16" s="884" t="s">
        <v>736</v>
      </c>
      <c r="F16" s="884"/>
      <c r="G16" s="884"/>
      <c r="H16" s="884"/>
      <c r="I16" s="884"/>
      <c r="J16" s="1041" t="s">
        <v>2</v>
      </c>
      <c r="K16" s="1042" t="s">
        <v>3</v>
      </c>
    </row>
    <row r="17" spans="1:11" x14ac:dyDescent="0.25">
      <c r="A17" s="883"/>
      <c r="B17" s="884"/>
      <c r="C17" s="884"/>
      <c r="D17" s="884"/>
      <c r="E17" s="911">
        <v>2014</v>
      </c>
      <c r="F17" s="911">
        <v>2015</v>
      </c>
      <c r="G17" s="911">
        <v>2016</v>
      </c>
      <c r="H17" s="911">
        <v>2017</v>
      </c>
      <c r="I17" s="1043">
        <v>2018</v>
      </c>
      <c r="J17" s="1041"/>
      <c r="K17" s="1042"/>
    </row>
    <row r="18" spans="1:11" x14ac:dyDescent="0.25">
      <c r="A18" s="883"/>
      <c r="B18" s="888" t="s">
        <v>737</v>
      </c>
      <c r="C18" s="889" t="s">
        <v>794</v>
      </c>
      <c r="D18" s="914" t="s">
        <v>795</v>
      </c>
      <c r="E18" s="987">
        <v>293.11121188999999</v>
      </c>
      <c r="F18" s="987">
        <v>218.32117430000002</v>
      </c>
      <c r="G18" s="987">
        <v>251.06574144999996</v>
      </c>
      <c r="H18" s="987">
        <v>299.32538174000001</v>
      </c>
      <c r="I18" s="1056">
        <v>317.53673530999998</v>
      </c>
      <c r="J18" s="917">
        <f>+I18/I22</f>
        <v>0.44085975277149486</v>
      </c>
      <c r="K18" s="917">
        <f>+IF(H18=0,"-",(I18/H18-1))</f>
        <v>6.0841327468242223E-2</v>
      </c>
    </row>
    <row r="19" spans="1:11" x14ac:dyDescent="0.25">
      <c r="A19" s="886"/>
      <c r="B19" s="888"/>
      <c r="C19" s="889" t="s">
        <v>796</v>
      </c>
      <c r="D19" s="914" t="s">
        <v>797</v>
      </c>
      <c r="E19" s="987">
        <v>365.04565980000007</v>
      </c>
      <c r="F19" s="987">
        <v>312.21405947000005</v>
      </c>
      <c r="G19" s="987">
        <v>283.74753678999997</v>
      </c>
      <c r="H19" s="987">
        <v>237.07790166000001</v>
      </c>
      <c r="I19" s="1056">
        <v>166.71665660999997</v>
      </c>
      <c r="J19" s="917">
        <f>+I19/I22</f>
        <v>0.23146507425108034</v>
      </c>
      <c r="K19" s="917">
        <f t="shared" ref="K19:K28" si="0">+IF(H19=0,"-",(I19/H19-1))</f>
        <v>-0.2967853374664462</v>
      </c>
    </row>
    <row r="20" spans="1:11" ht="18" x14ac:dyDescent="0.25">
      <c r="A20" s="886"/>
      <c r="B20" s="888"/>
      <c r="C20" s="889" t="s">
        <v>798</v>
      </c>
      <c r="D20" s="914" t="s">
        <v>799</v>
      </c>
      <c r="E20" s="987">
        <v>47.769296600000004</v>
      </c>
      <c r="F20" s="987">
        <v>115.50278471999999</v>
      </c>
      <c r="G20" s="987">
        <v>104.88405447999999</v>
      </c>
      <c r="H20" s="987">
        <v>103.88774070000001</v>
      </c>
      <c r="I20" s="1056">
        <v>147.48200977000005</v>
      </c>
      <c r="J20" s="917">
        <f>+I20/I22</f>
        <v>0.2047601903507944</v>
      </c>
      <c r="K20" s="917">
        <f t="shared" si="0"/>
        <v>0.41962861812433316</v>
      </c>
    </row>
    <row r="21" spans="1:11" x14ac:dyDescent="0.25">
      <c r="A21" s="310"/>
      <c r="B21" s="888"/>
      <c r="C21" s="918" t="s">
        <v>71</v>
      </c>
      <c r="D21" s="918"/>
      <c r="E21" s="987">
        <v>195.35226225</v>
      </c>
      <c r="F21" s="987">
        <v>161.27155905000001</v>
      </c>
      <c r="G21" s="987">
        <v>168.25315988</v>
      </c>
      <c r="H21" s="987">
        <v>113.63668776999997</v>
      </c>
      <c r="I21" s="1056">
        <v>88.531606839999995</v>
      </c>
      <c r="J21" s="917">
        <f>+I21/I22</f>
        <v>0.12291498262663039</v>
      </c>
      <c r="K21" s="917">
        <f t="shared" si="0"/>
        <v>-0.22092408202545044</v>
      </c>
    </row>
    <row r="22" spans="1:11" ht="14.45" customHeight="1" x14ac:dyDescent="0.25">
      <c r="A22" s="310"/>
      <c r="B22" s="888"/>
      <c r="C22" s="919" t="s">
        <v>744</v>
      </c>
      <c r="D22" s="919"/>
      <c r="E22" s="988">
        <v>901.27843054000004</v>
      </c>
      <c r="F22" s="988">
        <v>807.30957754000019</v>
      </c>
      <c r="G22" s="988">
        <v>807.95049259999996</v>
      </c>
      <c r="H22" s="988">
        <v>753.92771186999994</v>
      </c>
      <c r="I22" s="1059">
        <v>720.26700853</v>
      </c>
      <c r="J22" s="922">
        <f>+I22/I22</f>
        <v>1</v>
      </c>
      <c r="K22" s="922">
        <f t="shared" si="0"/>
        <v>-4.4647123072993011E-2</v>
      </c>
    </row>
    <row r="23" spans="1:11" x14ac:dyDescent="0.25">
      <c r="A23" s="310"/>
      <c r="B23" s="888" t="s">
        <v>745</v>
      </c>
      <c r="C23" s="889" t="s">
        <v>423</v>
      </c>
      <c r="D23" s="914" t="s">
        <v>424</v>
      </c>
      <c r="E23" s="987">
        <v>159.795647</v>
      </c>
      <c r="F23" s="987">
        <v>102.85817786</v>
      </c>
      <c r="G23" s="987">
        <v>127.18595706999999</v>
      </c>
      <c r="H23" s="987">
        <v>133.00174435</v>
      </c>
      <c r="I23" s="1056">
        <v>128.35483091</v>
      </c>
      <c r="J23" s="917">
        <f>+I23/I27</f>
        <v>0.9996694855689594</v>
      </c>
      <c r="K23" s="917">
        <f t="shared" si="0"/>
        <v>-3.4938740560961579E-2</v>
      </c>
    </row>
    <row r="24" spans="1:11" ht="18" x14ac:dyDescent="0.25">
      <c r="A24" s="310"/>
      <c r="B24" s="888"/>
      <c r="C24" s="889" t="s">
        <v>800</v>
      </c>
      <c r="D24" s="914" t="s">
        <v>801</v>
      </c>
      <c r="E24" s="987">
        <v>0</v>
      </c>
      <c r="F24" s="987">
        <v>0</v>
      </c>
      <c r="G24" s="987">
        <v>0</v>
      </c>
      <c r="H24" s="987">
        <v>0</v>
      </c>
      <c r="I24" s="1056">
        <v>3.1831100000000001E-2</v>
      </c>
      <c r="J24" s="917">
        <f>+I24/I27</f>
        <v>2.4791103799128603E-4</v>
      </c>
      <c r="K24" s="917" t="str">
        <f t="shared" si="0"/>
        <v>-</v>
      </c>
    </row>
    <row r="25" spans="1:11" ht="18" x14ac:dyDescent="0.25">
      <c r="A25" s="310"/>
      <c r="B25" s="888"/>
      <c r="C25" s="889" t="s">
        <v>802</v>
      </c>
      <c r="D25" s="914" t="s">
        <v>803</v>
      </c>
      <c r="E25" s="987">
        <v>0</v>
      </c>
      <c r="F25" s="987">
        <v>0</v>
      </c>
      <c r="G25" s="987">
        <v>0</v>
      </c>
      <c r="H25" s="987">
        <v>0</v>
      </c>
      <c r="I25" s="1056">
        <v>3.87157E-3</v>
      </c>
      <c r="J25" s="917">
        <f>+I25/I27</f>
        <v>3.0153055890494619E-5</v>
      </c>
      <c r="K25" s="917" t="str">
        <f t="shared" si="0"/>
        <v>-</v>
      </c>
    </row>
    <row r="26" spans="1:11" x14ac:dyDescent="0.25">
      <c r="A26" s="310"/>
      <c r="B26" s="888"/>
      <c r="C26" s="918" t="s">
        <v>71</v>
      </c>
      <c r="D26" s="918"/>
      <c r="E26" s="987">
        <v>23.721598180000001</v>
      </c>
      <c r="F26" s="987">
        <v>3.6024418499999999</v>
      </c>
      <c r="G26" s="987">
        <v>1.8400373199999998</v>
      </c>
      <c r="H26" s="987">
        <v>0.7332794199999999</v>
      </c>
      <c r="I26" s="1056">
        <v>6.734480000000001E-3</v>
      </c>
      <c r="J26" s="917">
        <f>+I26/I27</f>
        <v>5.2450337158676772E-5</v>
      </c>
      <c r="K26" s="917">
        <f t="shared" si="0"/>
        <v>-0.99081594298664488</v>
      </c>
    </row>
    <row r="27" spans="1:11" ht="14.45" customHeight="1" x14ac:dyDescent="0.25">
      <c r="A27" s="310"/>
      <c r="B27" s="888"/>
      <c r="C27" s="919" t="s">
        <v>752</v>
      </c>
      <c r="D27" s="919"/>
      <c r="E27" s="988">
        <v>183.51724518</v>
      </c>
      <c r="F27" s="988">
        <v>106.46061971</v>
      </c>
      <c r="G27" s="988">
        <v>129.02599438999999</v>
      </c>
      <c r="H27" s="988">
        <v>133.73502377</v>
      </c>
      <c r="I27" s="1059">
        <v>128.39726806000002</v>
      </c>
      <c r="J27" s="922">
        <f>+I27/I27</f>
        <v>1</v>
      </c>
      <c r="K27" s="922">
        <f t="shared" si="0"/>
        <v>-3.9912923028898928E-2</v>
      </c>
    </row>
    <row r="28" spans="1:11" ht="15" customHeight="1" x14ac:dyDescent="0.25">
      <c r="A28" s="310"/>
      <c r="B28" s="906" t="s">
        <v>804</v>
      </c>
      <c r="C28" s="906"/>
      <c r="D28" s="906"/>
      <c r="E28" s="989">
        <v>1084.79567572</v>
      </c>
      <c r="F28" s="989">
        <v>913.77019725000014</v>
      </c>
      <c r="G28" s="989">
        <v>936.9764869899999</v>
      </c>
      <c r="H28" s="989">
        <v>887.66273563999994</v>
      </c>
      <c r="I28" s="1059">
        <v>848.66427658999999</v>
      </c>
      <c r="J28" s="1060"/>
      <c r="K28" s="1047">
        <f t="shared" si="0"/>
        <v>-4.3933869795584335E-2</v>
      </c>
    </row>
    <row r="29" spans="1:11" x14ac:dyDescent="0.25">
      <c r="A29" s="310"/>
      <c r="B29" s="985" t="s">
        <v>805</v>
      </c>
      <c r="C29" s="985"/>
      <c r="D29" s="985"/>
      <c r="E29" s="985"/>
      <c r="F29" s="985"/>
      <c r="G29" s="985"/>
      <c r="H29" s="985"/>
      <c r="I29" s="985"/>
      <c r="J29" s="985"/>
      <c r="K29" s="985"/>
    </row>
    <row r="30" spans="1:11" x14ac:dyDescent="0.25">
      <c r="A30" s="310"/>
      <c r="B30" s="990" t="s">
        <v>755</v>
      </c>
      <c r="C30" s="990"/>
      <c r="D30" s="990"/>
      <c r="E30" s="990"/>
      <c r="F30" s="990"/>
      <c r="G30" s="990"/>
      <c r="H30" s="990"/>
      <c r="I30" s="990"/>
      <c r="J30" s="990"/>
      <c r="K30" s="990"/>
    </row>
    <row r="31" spans="1:11" x14ac:dyDescent="0.25">
      <c r="A31" s="310"/>
      <c r="B31" s="991" t="s">
        <v>51</v>
      </c>
      <c r="C31" s="991"/>
      <c r="D31" s="991"/>
      <c r="E31" s="991"/>
      <c r="F31" s="991"/>
      <c r="G31" s="991"/>
      <c r="H31" s="991"/>
      <c r="I31" s="991"/>
      <c r="J31" s="991"/>
      <c r="K31" s="991"/>
    </row>
    <row r="32" spans="1:11" x14ac:dyDescent="0.25">
      <c r="A32" s="310"/>
      <c r="B32" s="990" t="s">
        <v>806</v>
      </c>
      <c r="C32" s="990"/>
      <c r="D32" s="990"/>
      <c r="E32" s="990"/>
      <c r="F32" s="990"/>
      <c r="G32" s="990"/>
      <c r="H32" s="990"/>
      <c r="I32" s="990"/>
      <c r="J32" s="990"/>
      <c r="K32" s="990"/>
    </row>
    <row r="33" spans="1:11" x14ac:dyDescent="0.25">
      <c r="A33" s="310"/>
      <c r="B33" s="992"/>
      <c r="C33" s="992"/>
      <c r="D33" s="992"/>
      <c r="E33" s="992"/>
      <c r="F33" s="992"/>
      <c r="G33" s="992"/>
      <c r="H33" s="992"/>
      <c r="I33" s="992"/>
      <c r="J33" s="992"/>
      <c r="K33" s="992"/>
    </row>
    <row r="34" spans="1:11" x14ac:dyDescent="0.25">
      <c r="A34" s="310"/>
      <c r="B34" s="993"/>
      <c r="C34" s="993"/>
      <c r="D34" s="993"/>
      <c r="E34" s="993"/>
      <c r="F34" s="993"/>
      <c r="G34" s="993"/>
      <c r="H34" s="993"/>
      <c r="I34" s="993"/>
      <c r="J34" s="993"/>
      <c r="K34" s="993"/>
    </row>
    <row r="35" spans="1:11" ht="15" customHeight="1" x14ac:dyDescent="0.25">
      <c r="A35" s="310"/>
      <c r="B35" s="884" t="s">
        <v>756</v>
      </c>
      <c r="C35" s="884" t="s">
        <v>757</v>
      </c>
      <c r="D35" s="884"/>
      <c r="E35" s="884"/>
      <c r="F35" s="884"/>
      <c r="G35" s="884"/>
      <c r="H35" s="1041" t="s">
        <v>2</v>
      </c>
      <c r="I35" s="1048" t="s">
        <v>3</v>
      </c>
      <c r="J35" s="993"/>
      <c r="K35" s="993"/>
    </row>
    <row r="36" spans="1:11" ht="21.75" customHeight="1" x14ac:dyDescent="0.25">
      <c r="A36" s="883"/>
      <c r="B36" s="884"/>
      <c r="C36" s="911">
        <v>2014</v>
      </c>
      <c r="D36" s="911">
        <v>2015</v>
      </c>
      <c r="E36" s="911">
        <v>2016</v>
      </c>
      <c r="F36" s="911">
        <v>2017</v>
      </c>
      <c r="G36" s="1043">
        <v>2018</v>
      </c>
      <c r="H36" s="1041"/>
      <c r="I36" s="1048"/>
      <c r="J36" s="984"/>
      <c r="K36" s="984"/>
    </row>
    <row r="37" spans="1:11" x14ac:dyDescent="0.25">
      <c r="A37" s="310"/>
      <c r="B37" s="926" t="s">
        <v>562</v>
      </c>
      <c r="C37" s="964">
        <v>3.6989309999999997E-2</v>
      </c>
      <c r="D37" s="964">
        <v>3.4275E-3</v>
      </c>
      <c r="E37" s="964">
        <v>0.71364316000000005</v>
      </c>
      <c r="F37" s="964">
        <v>5.4397600000000001E-3</v>
      </c>
      <c r="G37" s="1057">
        <v>1.2783739999999998E-2</v>
      </c>
      <c r="H37" s="965">
        <v>5.2369425568926989E-4</v>
      </c>
      <c r="I37" s="928">
        <v>1.3500558848184476</v>
      </c>
      <c r="J37" s="984"/>
      <c r="K37" s="984"/>
    </row>
    <row r="38" spans="1:11" x14ac:dyDescent="0.25">
      <c r="A38" s="310"/>
      <c r="B38" s="926" t="s">
        <v>758</v>
      </c>
      <c r="C38" s="964">
        <v>34.875304519999993</v>
      </c>
      <c r="D38" s="964">
        <v>20.22816898</v>
      </c>
      <c r="E38" s="964">
        <v>24.650531160000003</v>
      </c>
      <c r="F38" s="964">
        <v>25.410688080000003</v>
      </c>
      <c r="G38" s="1057">
        <v>24.397909830000003</v>
      </c>
      <c r="H38" s="965">
        <v>0.99947630574431079</v>
      </c>
      <c r="I38" s="928">
        <v>-3.9856388257236031E-2</v>
      </c>
      <c r="J38" s="984"/>
      <c r="K38" s="984"/>
    </row>
    <row r="39" spans="1:11" ht="18" x14ac:dyDescent="0.25">
      <c r="A39" s="310"/>
      <c r="B39" s="926" t="s">
        <v>564</v>
      </c>
      <c r="C39" s="964">
        <v>2.83357817</v>
      </c>
      <c r="D39" s="964">
        <v>0</v>
      </c>
      <c r="E39" s="964">
        <v>0</v>
      </c>
      <c r="F39" s="964">
        <v>0</v>
      </c>
      <c r="G39" s="1057">
        <v>0</v>
      </c>
      <c r="H39" s="965">
        <v>0</v>
      </c>
      <c r="I39" s="928" t="s">
        <v>284</v>
      </c>
      <c r="J39" s="984"/>
      <c r="K39" s="984"/>
    </row>
    <row r="40" spans="1:11" x14ac:dyDescent="0.25">
      <c r="B40" s="926" t="s">
        <v>759</v>
      </c>
      <c r="C40" s="964">
        <v>0</v>
      </c>
      <c r="D40" s="964">
        <v>0</v>
      </c>
      <c r="E40" s="964">
        <v>0</v>
      </c>
      <c r="F40" s="964">
        <v>0</v>
      </c>
      <c r="G40" s="1057">
        <v>0</v>
      </c>
      <c r="H40" s="965">
        <v>0</v>
      </c>
      <c r="I40" s="928" t="s">
        <v>284</v>
      </c>
      <c r="J40" s="984"/>
      <c r="K40" s="984"/>
    </row>
    <row r="41" spans="1:11" x14ac:dyDescent="0.25">
      <c r="B41" s="926" t="s">
        <v>566</v>
      </c>
      <c r="C41" s="964">
        <v>0</v>
      </c>
      <c r="D41" s="964">
        <v>0</v>
      </c>
      <c r="E41" s="964">
        <v>0</v>
      </c>
      <c r="F41" s="964">
        <v>0</v>
      </c>
      <c r="G41" s="1057">
        <v>0</v>
      </c>
      <c r="H41" s="965">
        <v>0</v>
      </c>
      <c r="I41" s="928" t="s">
        <v>284</v>
      </c>
      <c r="J41" s="984"/>
      <c r="K41" s="984"/>
    </row>
    <row r="42" spans="1:11" x14ac:dyDescent="0.25">
      <c r="B42" s="929" t="s">
        <v>582</v>
      </c>
      <c r="C42" s="966">
        <v>37.745871999999999</v>
      </c>
      <c r="D42" s="966">
        <v>20.23159648</v>
      </c>
      <c r="E42" s="966">
        <v>25.364174320000004</v>
      </c>
      <c r="F42" s="966">
        <v>25.416127840000005</v>
      </c>
      <c r="G42" s="1058">
        <v>24.410693570000003</v>
      </c>
      <c r="H42" s="967">
        <v>1</v>
      </c>
      <c r="I42" s="931">
        <v>-3.9558908277823712E-2</v>
      </c>
      <c r="J42" s="984"/>
      <c r="K42" s="984"/>
    </row>
    <row r="43" spans="1:11" ht="15" customHeight="1" x14ac:dyDescent="0.25">
      <c r="B43" s="985" t="s">
        <v>807</v>
      </c>
      <c r="C43" s="985"/>
      <c r="D43" s="985"/>
      <c r="E43" s="985"/>
      <c r="F43" s="985"/>
      <c r="G43" s="985"/>
      <c r="H43" s="985"/>
      <c r="I43" s="985"/>
      <c r="J43" s="984"/>
      <c r="K43" s="984"/>
    </row>
    <row r="44" spans="1:11" ht="15" customHeight="1" x14ac:dyDescent="0.25">
      <c r="B44" s="984"/>
      <c r="C44" s="984"/>
      <c r="D44" s="984"/>
      <c r="E44" s="984"/>
      <c r="F44" s="984"/>
      <c r="G44" s="984"/>
      <c r="H44" s="984"/>
      <c r="I44" s="984"/>
      <c r="J44" s="984"/>
      <c r="K44" s="984"/>
    </row>
    <row r="45" spans="1:11" x14ac:dyDescent="0.25">
      <c r="B45" s="984"/>
      <c r="C45" s="984"/>
      <c r="D45" s="984"/>
      <c r="E45" s="984"/>
      <c r="F45" s="984"/>
      <c r="G45" s="984"/>
      <c r="H45" s="984"/>
      <c r="I45" s="984"/>
      <c r="J45" s="984"/>
      <c r="K45" s="984"/>
    </row>
    <row r="46" spans="1:11" x14ac:dyDescent="0.25">
      <c r="B46" s="984"/>
      <c r="C46" s="984"/>
      <c r="D46" s="984"/>
      <c r="E46" s="984"/>
      <c r="F46" s="984"/>
      <c r="G46" s="984"/>
      <c r="H46" s="984"/>
      <c r="I46" s="984"/>
      <c r="J46" s="984"/>
      <c r="K46" s="984"/>
    </row>
  </sheetData>
  <mergeCells count="31">
    <mergeCell ref="B43:I43"/>
    <mergeCell ref="B28:D28"/>
    <mergeCell ref="B29:K29"/>
    <mergeCell ref="B30:K30"/>
    <mergeCell ref="B31:K31"/>
    <mergeCell ref="B32:K32"/>
    <mergeCell ref="B35:B36"/>
    <mergeCell ref="C35:G35"/>
    <mergeCell ref="H35:H36"/>
    <mergeCell ref="I35:I36"/>
    <mergeCell ref="K16:K17"/>
    <mergeCell ref="B18:B22"/>
    <mergeCell ref="C21:D21"/>
    <mergeCell ref="C22:D22"/>
    <mergeCell ref="B23:B27"/>
    <mergeCell ref="C26:D26"/>
    <mergeCell ref="C27:D27"/>
    <mergeCell ref="B8:B11"/>
    <mergeCell ref="B12:C12"/>
    <mergeCell ref="B13:J13"/>
    <mergeCell ref="B16:B17"/>
    <mergeCell ref="C16:C17"/>
    <mergeCell ref="D16:D17"/>
    <mergeCell ref="E16:I16"/>
    <mergeCell ref="J16:J17"/>
    <mergeCell ref="B4:B5"/>
    <mergeCell ref="C4:C5"/>
    <mergeCell ref="D4:H4"/>
    <mergeCell ref="I4:I5"/>
    <mergeCell ref="J4:J5"/>
    <mergeCell ref="B6:B7"/>
  </mergeCells>
  <pageMargins left="0.7" right="0.7" top="0.75" bottom="0.75" header="0.3" footer="0.3"/>
  <pageSetup paperSize="1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N97"/>
  <sheetViews>
    <sheetView zoomScaleNormal="100" workbookViewId="0"/>
  </sheetViews>
  <sheetFormatPr baseColWidth="10" defaultColWidth="11.42578125" defaultRowHeight="15" x14ac:dyDescent="0.25"/>
  <cols>
    <col min="1" max="1" width="3.7109375" style="309" customWidth="1"/>
    <col min="2" max="2" width="35" style="309" bestFit="1" customWidth="1"/>
    <col min="3" max="3" width="28" style="309" customWidth="1"/>
    <col min="4" max="4" width="38.85546875" style="309" customWidth="1"/>
    <col min="5" max="16384" width="11.42578125" style="309"/>
  </cols>
  <sheetData>
    <row r="2" spans="1:14" x14ac:dyDescent="0.25">
      <c r="B2" s="994" t="s">
        <v>943</v>
      </c>
    </row>
    <row r="3" spans="1:14" x14ac:dyDescent="0.25">
      <c r="A3" s="310"/>
      <c r="B3" s="984"/>
    </row>
    <row r="4" spans="1:14" ht="15" customHeight="1" x14ac:dyDescent="0.25">
      <c r="A4" s="883"/>
      <c r="B4" s="884" t="s">
        <v>728</v>
      </c>
      <c r="C4" s="884" t="s">
        <v>729</v>
      </c>
      <c r="D4" s="885" t="s">
        <v>774</v>
      </c>
      <c r="E4" s="884"/>
      <c r="F4" s="884"/>
      <c r="G4" s="884"/>
      <c r="H4" s="884"/>
      <c r="I4" s="1037" t="s">
        <v>2</v>
      </c>
      <c r="J4" s="1037" t="s">
        <v>3</v>
      </c>
      <c r="K4" s="882"/>
      <c r="L4" s="882"/>
      <c r="M4" s="882"/>
      <c r="N4" s="882"/>
    </row>
    <row r="5" spans="1:14" x14ac:dyDescent="0.25">
      <c r="A5" s="886"/>
      <c r="B5" s="884"/>
      <c r="C5" s="884"/>
      <c r="D5" s="887">
        <v>2014</v>
      </c>
      <c r="E5" s="887">
        <v>2015</v>
      </c>
      <c r="F5" s="887">
        <v>2016</v>
      </c>
      <c r="G5" s="887">
        <v>2017</v>
      </c>
      <c r="H5" s="1038">
        <v>2018</v>
      </c>
      <c r="I5" s="1037"/>
      <c r="J5" s="1037"/>
      <c r="K5" s="882"/>
      <c r="L5" s="882"/>
      <c r="M5" s="882"/>
      <c r="N5" s="882"/>
    </row>
    <row r="6" spans="1:14" x14ac:dyDescent="0.25">
      <c r="A6" s="886"/>
      <c r="B6" s="888" t="s">
        <v>705</v>
      </c>
      <c r="C6" s="889" t="s">
        <v>703</v>
      </c>
      <c r="D6" s="890">
        <v>11172</v>
      </c>
      <c r="E6" s="890">
        <v>11065</v>
      </c>
      <c r="F6" s="890">
        <v>11881</v>
      </c>
      <c r="G6" s="890">
        <v>10932</v>
      </c>
      <c r="H6" s="1039">
        <v>12248</v>
      </c>
      <c r="I6" s="891">
        <v>0.96585442788423626</v>
      </c>
      <c r="J6" s="892">
        <v>0.1203805342114892</v>
      </c>
      <c r="K6" s="882"/>
      <c r="L6" s="882"/>
      <c r="M6" s="882"/>
      <c r="N6" s="882"/>
    </row>
    <row r="7" spans="1:14" x14ac:dyDescent="0.25">
      <c r="A7" s="310"/>
      <c r="B7" s="888"/>
      <c r="C7" s="889" t="s">
        <v>712</v>
      </c>
      <c r="D7" s="890">
        <v>429</v>
      </c>
      <c r="E7" s="890">
        <v>445</v>
      </c>
      <c r="F7" s="890">
        <v>377</v>
      </c>
      <c r="G7" s="890">
        <v>411</v>
      </c>
      <c r="H7" s="1039">
        <v>291</v>
      </c>
      <c r="I7" s="891">
        <v>2.2947717057014431E-2</v>
      </c>
      <c r="J7" s="892">
        <v>-0.29197080291970801</v>
      </c>
      <c r="K7" s="882"/>
      <c r="L7" s="882"/>
      <c r="M7" s="882"/>
      <c r="N7" s="882"/>
    </row>
    <row r="8" spans="1:14" x14ac:dyDescent="0.25">
      <c r="B8" s="888"/>
      <c r="C8" s="889" t="s">
        <v>704</v>
      </c>
      <c r="D8" s="890">
        <v>27</v>
      </c>
      <c r="E8" s="890">
        <v>43</v>
      </c>
      <c r="F8" s="890">
        <v>64</v>
      </c>
      <c r="G8" s="890">
        <v>112</v>
      </c>
      <c r="H8" s="1039">
        <v>142</v>
      </c>
      <c r="I8" s="891">
        <v>1.1197855058749311E-2</v>
      </c>
      <c r="J8" s="892">
        <v>0.26785714285714279</v>
      </c>
      <c r="K8" s="882"/>
      <c r="L8" s="882"/>
      <c r="M8" s="882"/>
      <c r="N8" s="882"/>
    </row>
    <row r="9" spans="1:14" x14ac:dyDescent="0.25">
      <c r="B9" s="888"/>
      <c r="C9" s="897" t="s">
        <v>707</v>
      </c>
      <c r="D9" s="898">
        <v>11628</v>
      </c>
      <c r="E9" s="898">
        <v>11553</v>
      </c>
      <c r="F9" s="898">
        <v>12322</v>
      </c>
      <c r="G9" s="898">
        <v>11455</v>
      </c>
      <c r="H9" s="1040">
        <v>12681</v>
      </c>
      <c r="I9" s="899">
        <v>1</v>
      </c>
      <c r="J9" s="900">
        <v>0.10702749890877339</v>
      </c>
      <c r="K9" s="882"/>
      <c r="L9" s="882"/>
      <c r="M9" s="882"/>
      <c r="N9" s="882"/>
    </row>
    <row r="10" spans="1:14" x14ac:dyDescent="0.25">
      <c r="B10" s="888" t="s">
        <v>715</v>
      </c>
      <c r="C10" s="889" t="s">
        <v>406</v>
      </c>
      <c r="D10" s="890">
        <v>14274</v>
      </c>
      <c r="E10" s="890">
        <v>16266</v>
      </c>
      <c r="F10" s="890">
        <v>13466</v>
      </c>
      <c r="G10" s="890">
        <v>12673</v>
      </c>
      <c r="H10" s="1039">
        <v>13540</v>
      </c>
      <c r="I10" s="891">
        <v>0.93347121682178558</v>
      </c>
      <c r="J10" s="892">
        <v>6.8413161840132464E-2</v>
      </c>
      <c r="K10" s="882"/>
      <c r="L10" s="882"/>
      <c r="M10" s="882"/>
      <c r="N10" s="882"/>
    </row>
    <row r="11" spans="1:14" x14ac:dyDescent="0.25">
      <c r="B11" s="888"/>
      <c r="C11" s="889" t="s">
        <v>731</v>
      </c>
      <c r="D11" s="890">
        <v>699</v>
      </c>
      <c r="E11" s="890">
        <v>808</v>
      </c>
      <c r="F11" s="890">
        <v>722</v>
      </c>
      <c r="G11" s="890">
        <v>709</v>
      </c>
      <c r="H11" s="1039">
        <v>766</v>
      </c>
      <c r="I11" s="891">
        <v>5.2809376077214754E-2</v>
      </c>
      <c r="J11" s="892">
        <v>8.0394922425952142E-2</v>
      </c>
      <c r="K11" s="882"/>
      <c r="L11" s="882"/>
      <c r="M11" s="882"/>
      <c r="N11" s="882"/>
    </row>
    <row r="12" spans="1:14" x14ac:dyDescent="0.25">
      <c r="B12" s="888"/>
      <c r="C12" s="889" t="s">
        <v>722</v>
      </c>
      <c r="D12" s="890">
        <v>54</v>
      </c>
      <c r="E12" s="890">
        <v>68</v>
      </c>
      <c r="F12" s="890">
        <v>88</v>
      </c>
      <c r="G12" s="890">
        <v>42</v>
      </c>
      <c r="H12" s="1039">
        <v>38</v>
      </c>
      <c r="I12" s="891">
        <v>2.619786280592899E-3</v>
      </c>
      <c r="J12" s="892">
        <v>-9.5238095238095233E-2</v>
      </c>
      <c r="K12" s="882"/>
      <c r="L12" s="882"/>
      <c r="M12" s="882"/>
      <c r="N12" s="882"/>
    </row>
    <row r="13" spans="1:14" x14ac:dyDescent="0.25">
      <c r="B13" s="888"/>
      <c r="C13" s="889" t="s">
        <v>714</v>
      </c>
      <c r="D13" s="890">
        <v>67</v>
      </c>
      <c r="E13" s="890">
        <v>58</v>
      </c>
      <c r="F13" s="890">
        <v>79</v>
      </c>
      <c r="G13" s="890">
        <v>170</v>
      </c>
      <c r="H13" s="1039">
        <v>161</v>
      </c>
      <c r="I13" s="891">
        <v>1.1099620820406756E-2</v>
      </c>
      <c r="J13" s="892">
        <v>-5.2941176470588269E-2</v>
      </c>
      <c r="K13" s="882"/>
      <c r="L13" s="882"/>
      <c r="M13" s="882"/>
      <c r="N13" s="882"/>
    </row>
    <row r="14" spans="1:14" x14ac:dyDescent="0.25">
      <c r="B14" s="888"/>
      <c r="C14" s="897" t="s">
        <v>716</v>
      </c>
      <c r="D14" s="898">
        <v>15094</v>
      </c>
      <c r="E14" s="898">
        <v>17200</v>
      </c>
      <c r="F14" s="898">
        <v>14355</v>
      </c>
      <c r="G14" s="898">
        <v>13594</v>
      </c>
      <c r="H14" s="1040">
        <v>14505</v>
      </c>
      <c r="I14" s="899">
        <v>1</v>
      </c>
      <c r="J14" s="900">
        <v>6.7014859496836943E-2</v>
      </c>
      <c r="K14" s="882"/>
      <c r="L14" s="882"/>
      <c r="M14" s="882"/>
      <c r="N14" s="882"/>
    </row>
    <row r="15" spans="1:14" x14ac:dyDescent="0.25">
      <c r="A15" s="310"/>
      <c r="B15" s="906" t="s">
        <v>280</v>
      </c>
      <c r="C15" s="906"/>
      <c r="D15" s="907">
        <v>26722</v>
      </c>
      <c r="E15" s="907">
        <v>28753</v>
      </c>
      <c r="F15" s="907">
        <v>26677</v>
      </c>
      <c r="G15" s="907">
        <v>25049</v>
      </c>
      <c r="H15" s="1040">
        <v>27186</v>
      </c>
      <c r="I15" s="908"/>
      <c r="J15" s="909">
        <v>8.5312786937602247E-2</v>
      </c>
      <c r="K15" s="882"/>
      <c r="L15" s="882"/>
      <c r="M15" s="882"/>
      <c r="N15" s="882"/>
    </row>
    <row r="16" spans="1:14" ht="15" customHeight="1" x14ac:dyDescent="0.25">
      <c r="A16" s="310"/>
      <c r="B16" s="910" t="s">
        <v>733</v>
      </c>
      <c r="C16" s="910"/>
      <c r="D16" s="910"/>
      <c r="E16" s="910"/>
      <c r="F16" s="910"/>
      <c r="G16" s="910"/>
      <c r="H16" s="910"/>
      <c r="I16" s="910"/>
      <c r="J16" s="910"/>
      <c r="K16" s="882"/>
      <c r="L16" s="882"/>
      <c r="M16" s="882"/>
      <c r="N16" s="882"/>
    </row>
    <row r="17" spans="1:14" x14ac:dyDescent="0.25">
      <c r="A17" s="310"/>
      <c r="B17" s="882"/>
      <c r="C17" s="882"/>
      <c r="D17" s="882"/>
      <c r="E17" s="882"/>
      <c r="F17" s="882"/>
      <c r="G17" s="882"/>
      <c r="H17" s="882"/>
      <c r="I17" s="882"/>
      <c r="J17" s="882"/>
      <c r="K17" s="882"/>
      <c r="L17" s="882"/>
      <c r="M17" s="882"/>
      <c r="N17" s="882"/>
    </row>
    <row r="18" spans="1:14" x14ac:dyDescent="0.25">
      <c r="A18" s="310"/>
      <c r="B18" s="882"/>
      <c r="C18" s="882"/>
      <c r="D18" s="882"/>
      <c r="E18" s="882"/>
      <c r="F18" s="882"/>
      <c r="G18" s="882"/>
      <c r="H18" s="882"/>
      <c r="I18" s="882"/>
      <c r="J18" s="882"/>
      <c r="K18" s="882"/>
      <c r="L18" s="882"/>
      <c r="M18" s="882"/>
      <c r="N18" s="882"/>
    </row>
    <row r="19" spans="1:14" ht="15" customHeight="1" x14ac:dyDescent="0.25">
      <c r="A19" s="883"/>
      <c r="B19" s="884" t="s">
        <v>734</v>
      </c>
      <c r="C19" s="884" t="s">
        <v>808</v>
      </c>
      <c r="D19" s="884" t="s">
        <v>25</v>
      </c>
      <c r="E19" s="884" t="s">
        <v>736</v>
      </c>
      <c r="F19" s="884"/>
      <c r="G19" s="884"/>
      <c r="H19" s="884"/>
      <c r="I19" s="884"/>
      <c r="J19" s="1041" t="s">
        <v>2</v>
      </c>
      <c r="K19" s="1042" t="s">
        <v>3</v>
      </c>
      <c r="L19" s="882"/>
      <c r="M19" s="882"/>
      <c r="N19" s="882"/>
    </row>
    <row r="20" spans="1:14" x14ac:dyDescent="0.25">
      <c r="A20" s="883"/>
      <c r="B20" s="884"/>
      <c r="C20" s="884"/>
      <c r="D20" s="884"/>
      <c r="E20" s="911">
        <v>2014</v>
      </c>
      <c r="F20" s="911">
        <v>2015</v>
      </c>
      <c r="G20" s="911">
        <v>2016</v>
      </c>
      <c r="H20" s="911">
        <v>2017</v>
      </c>
      <c r="I20" s="1043">
        <v>2018</v>
      </c>
      <c r="J20" s="1041"/>
      <c r="K20" s="1042"/>
      <c r="L20" s="882"/>
      <c r="M20" s="882"/>
      <c r="N20" s="882"/>
    </row>
    <row r="21" spans="1:14" x14ac:dyDescent="0.25">
      <c r="A21" s="886"/>
      <c r="B21" s="888" t="s">
        <v>737</v>
      </c>
      <c r="C21" s="889" t="s">
        <v>28</v>
      </c>
      <c r="D21" s="914" t="s">
        <v>777</v>
      </c>
      <c r="E21" s="915">
        <v>12705.42978588</v>
      </c>
      <c r="F21" s="915">
        <v>10837.577187629997</v>
      </c>
      <c r="G21" s="915">
        <v>10153.33391159</v>
      </c>
      <c r="H21" s="915">
        <v>11015.88202069</v>
      </c>
      <c r="I21" s="1044">
        <v>12127.862298239996</v>
      </c>
      <c r="J21" s="916">
        <f>+I21/I25</f>
        <v>0.51222248623380806</v>
      </c>
      <c r="K21" s="917">
        <f>+IF(H21=0,"-",(I21/H21-1))</f>
        <v>0.1009433720751074</v>
      </c>
      <c r="L21" s="882"/>
      <c r="M21" s="882"/>
      <c r="N21" s="882"/>
    </row>
    <row r="22" spans="1:14" x14ac:dyDescent="0.25">
      <c r="A22" s="886"/>
      <c r="B22" s="888"/>
      <c r="C22" s="889" t="s">
        <v>26</v>
      </c>
      <c r="D22" s="914" t="s">
        <v>27</v>
      </c>
      <c r="E22" s="915">
        <v>6003.119586230001</v>
      </c>
      <c r="F22" s="915">
        <v>4814.2410126599998</v>
      </c>
      <c r="G22" s="915">
        <v>5041.9176919600013</v>
      </c>
      <c r="H22" s="915">
        <v>6856.6831929699993</v>
      </c>
      <c r="I22" s="1044">
        <v>8333.4202769799995</v>
      </c>
      <c r="J22" s="916">
        <f>+I22/I25</f>
        <v>0.35196353224800242</v>
      </c>
      <c r="K22" s="917">
        <f t="shared" ref="K22:K31" si="0">+IF(H22=0,"-",(I22/H22-1))</f>
        <v>0.21537192873721578</v>
      </c>
      <c r="L22" s="882"/>
      <c r="M22" s="882"/>
      <c r="N22" s="882"/>
    </row>
    <row r="23" spans="1:14" x14ac:dyDescent="0.25">
      <c r="A23" s="310"/>
      <c r="B23" s="888"/>
      <c r="C23" s="889" t="s">
        <v>809</v>
      </c>
      <c r="D23" s="914" t="s">
        <v>45</v>
      </c>
      <c r="E23" s="915">
        <v>170.48603483000002</v>
      </c>
      <c r="F23" s="915">
        <v>226.14402428</v>
      </c>
      <c r="G23" s="915">
        <v>495.57374296000006</v>
      </c>
      <c r="H23" s="915">
        <v>691.71182600999998</v>
      </c>
      <c r="I23" s="1044">
        <v>948.25613238999995</v>
      </c>
      <c r="J23" s="916">
        <f>+I23/I25</f>
        <v>4.0049771491035863E-2</v>
      </c>
      <c r="K23" s="917">
        <f t="shared" si="0"/>
        <v>0.3708832157169033</v>
      </c>
      <c r="L23" s="882"/>
      <c r="M23" s="882"/>
      <c r="N23" s="882"/>
    </row>
    <row r="24" spans="1:14" x14ac:dyDescent="0.25">
      <c r="A24" s="310"/>
      <c r="B24" s="888"/>
      <c r="C24" s="918" t="s">
        <v>71</v>
      </c>
      <c r="D24" s="918"/>
      <c r="E24" s="915">
        <v>3556.3316534499936</v>
      </c>
      <c r="F24" s="915">
        <v>2726.358046380004</v>
      </c>
      <c r="G24" s="915">
        <v>2767.8401726399979</v>
      </c>
      <c r="H24" s="915">
        <v>2296.5336064799981</v>
      </c>
      <c r="I24" s="1044">
        <v>2267.4036839899991</v>
      </c>
      <c r="J24" s="916">
        <f>+I24/I25</f>
        <v>9.5764210027153629E-2</v>
      </c>
      <c r="K24" s="917">
        <f t="shared" si="0"/>
        <v>-1.2684300550971583E-2</v>
      </c>
      <c r="L24" s="882"/>
      <c r="M24" s="882"/>
      <c r="N24" s="882"/>
    </row>
    <row r="25" spans="1:14" ht="27.6" customHeight="1" x14ac:dyDescent="0.25">
      <c r="B25" s="888"/>
      <c r="C25" s="919" t="s">
        <v>18</v>
      </c>
      <c r="D25" s="919"/>
      <c r="E25" s="920">
        <v>22435.367060389992</v>
      </c>
      <c r="F25" s="920">
        <v>18604.32027095</v>
      </c>
      <c r="G25" s="920">
        <v>18458.665519149999</v>
      </c>
      <c r="H25" s="920">
        <v>20860.810646149999</v>
      </c>
      <c r="I25" s="1045">
        <v>23676.942391599994</v>
      </c>
      <c r="J25" s="921">
        <f>+I25/I25</f>
        <v>1</v>
      </c>
      <c r="K25" s="922">
        <f t="shared" si="0"/>
        <v>0.13499627570655948</v>
      </c>
      <c r="L25" s="882"/>
      <c r="M25" s="882"/>
      <c r="N25" s="882"/>
    </row>
    <row r="26" spans="1:14" x14ac:dyDescent="0.25">
      <c r="B26" s="888" t="s">
        <v>745</v>
      </c>
      <c r="C26" s="889" t="s">
        <v>407</v>
      </c>
      <c r="D26" s="914" t="s">
        <v>810</v>
      </c>
      <c r="E26" s="915">
        <v>1412.0940532900001</v>
      </c>
      <c r="F26" s="915">
        <v>885.74591903999999</v>
      </c>
      <c r="G26" s="915">
        <v>688.91302708000001</v>
      </c>
      <c r="H26" s="915">
        <v>719.67624181000008</v>
      </c>
      <c r="I26" s="1044">
        <v>1008.8012659</v>
      </c>
      <c r="J26" s="916">
        <f>+I26/I30</f>
        <v>0.21334224976973068</v>
      </c>
      <c r="K26" s="917">
        <f t="shared" si="0"/>
        <v>0.40174318296633604</v>
      </c>
      <c r="L26" s="882"/>
      <c r="M26" s="882"/>
      <c r="N26" s="882"/>
    </row>
    <row r="27" spans="1:14" ht="15" customHeight="1" x14ac:dyDescent="0.25">
      <c r="B27" s="888"/>
      <c r="C27" s="889" t="s">
        <v>423</v>
      </c>
      <c r="D27" s="914" t="s">
        <v>424</v>
      </c>
      <c r="E27" s="915">
        <v>239.14241681000001</v>
      </c>
      <c r="F27" s="915">
        <v>204.95909204</v>
      </c>
      <c r="G27" s="915">
        <v>226.40865119</v>
      </c>
      <c r="H27" s="915">
        <v>301.4635510199999</v>
      </c>
      <c r="I27" s="1044">
        <v>353.34719552000001</v>
      </c>
      <c r="J27" s="916">
        <f>+I27/I30</f>
        <v>7.4726200481923591E-2</v>
      </c>
      <c r="K27" s="917">
        <f t="shared" si="0"/>
        <v>0.17210586263066352</v>
      </c>
      <c r="L27" s="882"/>
      <c r="M27" s="882"/>
      <c r="N27" s="882"/>
    </row>
    <row r="28" spans="1:14" x14ac:dyDescent="0.25">
      <c r="B28" s="888"/>
      <c r="C28" s="889" t="s">
        <v>421</v>
      </c>
      <c r="D28" s="914" t="s">
        <v>422</v>
      </c>
      <c r="E28" s="915">
        <v>193.00954660000002</v>
      </c>
      <c r="F28" s="915">
        <v>124.25191246</v>
      </c>
      <c r="G28" s="915">
        <v>106.92046293999999</v>
      </c>
      <c r="H28" s="915">
        <v>155.21884044999999</v>
      </c>
      <c r="I28" s="1044">
        <v>238.48421996999997</v>
      </c>
      <c r="J28" s="916">
        <f>+I28/I30</f>
        <v>5.043486932739695E-2</v>
      </c>
      <c r="K28" s="917">
        <f t="shared" si="0"/>
        <v>0.53643861324181152</v>
      </c>
      <c r="L28" s="882"/>
      <c r="M28" s="882"/>
      <c r="N28" s="882"/>
    </row>
    <row r="29" spans="1:14" x14ac:dyDescent="0.25">
      <c r="B29" s="888"/>
      <c r="C29" s="918" t="s">
        <v>71</v>
      </c>
      <c r="D29" s="918"/>
      <c r="E29" s="915">
        <v>4537.4424182000139</v>
      </c>
      <c r="F29" s="915">
        <v>4016.1215767799986</v>
      </c>
      <c r="G29" s="915">
        <v>2854.322855869988</v>
      </c>
      <c r="H29" s="915">
        <v>2406.4027986799961</v>
      </c>
      <c r="I29" s="1044">
        <v>3127.9256186599996</v>
      </c>
      <c r="J29" s="916">
        <f>+I29/I30</f>
        <v>0.66149668042094889</v>
      </c>
      <c r="K29" s="917">
        <f t="shared" si="0"/>
        <v>0.29983459975021076</v>
      </c>
      <c r="L29" s="882"/>
      <c r="M29" s="882"/>
      <c r="N29" s="882"/>
    </row>
    <row r="30" spans="1:14" ht="27.6" customHeight="1" x14ac:dyDescent="0.25">
      <c r="B30" s="888"/>
      <c r="C30" s="919" t="s">
        <v>22</v>
      </c>
      <c r="D30" s="919"/>
      <c r="E30" s="920">
        <v>6381.6884349000138</v>
      </c>
      <c r="F30" s="920">
        <v>5231.078500319999</v>
      </c>
      <c r="G30" s="920">
        <v>3876.5649970799877</v>
      </c>
      <c r="H30" s="920">
        <v>3582.7614319599961</v>
      </c>
      <c r="I30" s="1045">
        <v>4728.5583000499992</v>
      </c>
      <c r="J30" s="921">
        <f>+I30/I30</f>
        <v>1</v>
      </c>
      <c r="K30" s="922">
        <f t="shared" si="0"/>
        <v>0.31980830704186181</v>
      </c>
      <c r="L30" s="882"/>
      <c r="M30" s="882"/>
      <c r="N30" s="882"/>
    </row>
    <row r="31" spans="1:14" x14ac:dyDescent="0.25">
      <c r="B31" s="906" t="s">
        <v>811</v>
      </c>
      <c r="C31" s="906"/>
      <c r="D31" s="906"/>
      <c r="E31" s="924">
        <v>28817.055495290002</v>
      </c>
      <c r="F31" s="924">
        <v>23835.39877127</v>
      </c>
      <c r="G31" s="924">
        <v>22335.230516229989</v>
      </c>
      <c r="H31" s="924">
        <v>24443.572078109995</v>
      </c>
      <c r="I31" s="1045">
        <v>28405.500691649995</v>
      </c>
      <c r="J31" s="1046"/>
      <c r="K31" s="1047">
        <f t="shared" si="0"/>
        <v>0.16208468225836903</v>
      </c>
      <c r="L31" s="882"/>
      <c r="M31" s="882"/>
      <c r="N31" s="882"/>
    </row>
    <row r="32" spans="1:14" ht="15" customHeight="1" x14ac:dyDescent="0.25">
      <c r="B32" s="910" t="s">
        <v>754</v>
      </c>
      <c r="C32" s="910"/>
      <c r="D32" s="910"/>
      <c r="E32" s="910"/>
      <c r="F32" s="910"/>
      <c r="G32" s="910"/>
      <c r="H32" s="910"/>
      <c r="I32" s="910"/>
      <c r="J32" s="910"/>
      <c r="K32" s="910"/>
      <c r="L32" s="882"/>
      <c r="M32" s="882"/>
      <c r="N32" s="882"/>
    </row>
    <row r="33" spans="1:14" ht="15" customHeight="1" x14ac:dyDescent="0.25">
      <c r="B33" s="910" t="s">
        <v>755</v>
      </c>
      <c r="C33" s="910"/>
      <c r="D33" s="910"/>
      <c r="E33" s="910"/>
      <c r="F33" s="910"/>
      <c r="G33" s="910"/>
      <c r="H33" s="910"/>
      <c r="I33" s="910"/>
      <c r="J33" s="910"/>
      <c r="K33" s="910"/>
      <c r="L33" s="882"/>
      <c r="M33" s="882"/>
      <c r="N33" s="882"/>
    </row>
    <row r="34" spans="1:14" ht="15" customHeight="1" x14ac:dyDescent="0.25">
      <c r="B34" s="995" t="s">
        <v>430</v>
      </c>
      <c r="C34" s="995"/>
      <c r="D34" s="995"/>
      <c r="E34" s="995"/>
      <c r="F34" s="995"/>
      <c r="G34" s="995"/>
      <c r="H34" s="995"/>
      <c r="I34" s="995"/>
      <c r="J34" s="995"/>
      <c r="K34" s="995"/>
      <c r="L34" s="882"/>
      <c r="M34" s="882"/>
      <c r="N34" s="882"/>
    </row>
    <row r="35" spans="1:14" ht="15" customHeight="1" x14ac:dyDescent="0.25">
      <c r="A35" s="310"/>
      <c r="B35" s="995" t="s">
        <v>812</v>
      </c>
      <c r="C35" s="995"/>
      <c r="D35" s="995"/>
      <c r="E35" s="995"/>
      <c r="F35" s="995"/>
      <c r="G35" s="995"/>
      <c r="H35" s="995"/>
      <c r="I35" s="995"/>
      <c r="J35" s="995"/>
      <c r="K35" s="995"/>
      <c r="L35" s="882"/>
      <c r="M35" s="882"/>
      <c r="N35" s="882"/>
    </row>
    <row r="36" spans="1:14" x14ac:dyDescent="0.25">
      <c r="A36" s="310"/>
      <c r="B36" s="882"/>
      <c r="C36" s="882"/>
      <c r="D36" s="882"/>
      <c r="E36" s="882"/>
      <c r="F36" s="882"/>
      <c r="G36" s="882"/>
      <c r="H36" s="882"/>
      <c r="I36" s="882"/>
      <c r="J36" s="882"/>
      <c r="K36" s="882"/>
      <c r="L36" s="882"/>
      <c r="M36" s="882"/>
      <c r="N36" s="882"/>
    </row>
    <row r="37" spans="1:14" x14ac:dyDescent="0.25">
      <c r="A37" s="310"/>
      <c r="B37" s="882"/>
      <c r="C37" s="882"/>
      <c r="D37" s="882"/>
      <c r="E37" s="882"/>
      <c r="F37" s="882"/>
      <c r="G37" s="882"/>
      <c r="H37" s="882"/>
      <c r="I37" s="882"/>
      <c r="J37" s="882"/>
      <c r="K37" s="882"/>
      <c r="L37" s="882"/>
      <c r="M37" s="882"/>
      <c r="N37" s="882"/>
    </row>
    <row r="38" spans="1:14" ht="15" customHeight="1" x14ac:dyDescent="0.25">
      <c r="A38" s="883"/>
      <c r="B38" s="884" t="s">
        <v>756</v>
      </c>
      <c r="C38" s="884" t="s">
        <v>757</v>
      </c>
      <c r="D38" s="884"/>
      <c r="E38" s="884"/>
      <c r="F38" s="884"/>
      <c r="G38" s="884"/>
      <c r="H38" s="1041" t="s">
        <v>2</v>
      </c>
      <c r="I38" s="1048" t="s">
        <v>3</v>
      </c>
      <c r="J38" s="882"/>
      <c r="K38" s="882"/>
      <c r="L38" s="882"/>
      <c r="M38" s="882"/>
      <c r="N38" s="882"/>
    </row>
    <row r="39" spans="1:14" x14ac:dyDescent="0.25">
      <c r="A39" s="310"/>
      <c r="B39" s="884"/>
      <c r="C39" s="911">
        <v>2014</v>
      </c>
      <c r="D39" s="911">
        <v>2015</v>
      </c>
      <c r="E39" s="911">
        <v>2016</v>
      </c>
      <c r="F39" s="911">
        <v>2017</v>
      </c>
      <c r="G39" s="1043">
        <v>2018</v>
      </c>
      <c r="H39" s="1041"/>
      <c r="I39" s="1048"/>
      <c r="J39" s="882"/>
      <c r="K39" s="882"/>
      <c r="L39" s="882"/>
      <c r="M39" s="882"/>
      <c r="N39" s="882"/>
    </row>
    <row r="40" spans="1:14" x14ac:dyDescent="0.25">
      <c r="A40" s="310"/>
      <c r="B40" s="926" t="s">
        <v>562</v>
      </c>
      <c r="C40" s="964">
        <v>35.940680689999979</v>
      </c>
      <c r="D40" s="964">
        <v>29.217830679999963</v>
      </c>
      <c r="E40" s="964">
        <v>19.238571919999941</v>
      </c>
      <c r="F40" s="964">
        <v>16.69235231</v>
      </c>
      <c r="G40" s="1057">
        <v>21.576223700000018</v>
      </c>
      <c r="H40" s="965">
        <v>1.9818853053481102E-2</v>
      </c>
      <c r="I40" s="928">
        <v>0.29258137494942549</v>
      </c>
      <c r="J40" s="882"/>
      <c r="K40" s="882"/>
      <c r="L40" s="882"/>
      <c r="M40" s="882"/>
      <c r="N40" s="882"/>
    </row>
    <row r="41" spans="1:14" x14ac:dyDescent="0.25">
      <c r="B41" s="926" t="s">
        <v>758</v>
      </c>
      <c r="C41" s="964">
        <v>1219.71951528</v>
      </c>
      <c r="D41" s="964">
        <v>937.36993391999977</v>
      </c>
      <c r="E41" s="964">
        <v>620.45587743000146</v>
      </c>
      <c r="F41" s="964">
        <v>615.12380619999772</v>
      </c>
      <c r="G41" s="1057">
        <v>873.33038613999975</v>
      </c>
      <c r="H41" s="965">
        <v>0.80219814322969552</v>
      </c>
      <c r="I41" s="928">
        <v>0.41976359447881673</v>
      </c>
      <c r="J41" s="882"/>
      <c r="K41" s="882"/>
      <c r="L41" s="882"/>
      <c r="M41" s="882"/>
      <c r="N41" s="882"/>
    </row>
    <row r="42" spans="1:14" ht="18" x14ac:dyDescent="0.25">
      <c r="B42" s="926" t="s">
        <v>564</v>
      </c>
      <c r="C42" s="964">
        <v>222.25972529000001</v>
      </c>
      <c r="D42" s="964">
        <v>194.24091656000002</v>
      </c>
      <c r="E42" s="964">
        <v>168.74548093999999</v>
      </c>
      <c r="F42" s="964">
        <v>173.55857028</v>
      </c>
      <c r="G42" s="1057">
        <v>191.87603982999997</v>
      </c>
      <c r="H42" s="965">
        <v>0.17624784998287971</v>
      </c>
      <c r="I42" s="928">
        <v>0.10554056489661456</v>
      </c>
      <c r="J42" s="882"/>
      <c r="K42" s="882"/>
      <c r="L42" s="882"/>
      <c r="M42" s="882"/>
      <c r="N42" s="882"/>
    </row>
    <row r="43" spans="1:14" x14ac:dyDescent="0.25">
      <c r="B43" s="926" t="s">
        <v>759</v>
      </c>
      <c r="C43" s="964">
        <v>0</v>
      </c>
      <c r="D43" s="964">
        <v>0</v>
      </c>
      <c r="E43" s="964">
        <v>0</v>
      </c>
      <c r="F43" s="964">
        <v>0</v>
      </c>
      <c r="G43" s="1057">
        <v>0</v>
      </c>
      <c r="H43" s="965">
        <v>0</v>
      </c>
      <c r="I43" s="928" t="s">
        <v>284</v>
      </c>
      <c r="J43" s="882"/>
      <c r="K43" s="882"/>
      <c r="L43" s="882"/>
      <c r="M43" s="882"/>
      <c r="N43" s="882"/>
    </row>
    <row r="44" spans="1:14" x14ac:dyDescent="0.25">
      <c r="B44" s="926" t="s">
        <v>566</v>
      </c>
      <c r="C44" s="964">
        <v>2.0778014099999997</v>
      </c>
      <c r="D44" s="964">
        <v>2.5067080500000003</v>
      </c>
      <c r="E44" s="964">
        <v>2.6047342099999997</v>
      </c>
      <c r="F44" s="964">
        <v>1.9887299300000001</v>
      </c>
      <c r="G44" s="1057">
        <v>1.8890126999999999</v>
      </c>
      <c r="H44" s="965">
        <v>1.7351537339436998E-3</v>
      </c>
      <c r="I44" s="928">
        <v>-5.0141162203960143E-2</v>
      </c>
      <c r="J44" s="882"/>
      <c r="K44" s="882"/>
      <c r="L44" s="882"/>
      <c r="M44" s="882"/>
      <c r="N44" s="882"/>
    </row>
    <row r="45" spans="1:14" x14ac:dyDescent="0.25">
      <c r="B45" s="929" t="s">
        <v>582</v>
      </c>
      <c r="C45" s="966">
        <v>1479.9977226699998</v>
      </c>
      <c r="D45" s="966">
        <v>1163.3353892099997</v>
      </c>
      <c r="E45" s="966">
        <v>811.04466450000132</v>
      </c>
      <c r="F45" s="966">
        <v>807.36345871999777</v>
      </c>
      <c r="G45" s="1058">
        <v>1088.6716623699997</v>
      </c>
      <c r="H45" s="967">
        <v>1</v>
      </c>
      <c r="I45" s="931">
        <v>0.34842820864842072</v>
      </c>
      <c r="J45" s="882"/>
      <c r="K45" s="882"/>
      <c r="L45" s="882"/>
      <c r="M45" s="882"/>
      <c r="N45" s="882"/>
    </row>
    <row r="46" spans="1:14" ht="15" customHeight="1" x14ac:dyDescent="0.25">
      <c r="B46" s="910" t="s">
        <v>760</v>
      </c>
      <c r="C46" s="910"/>
      <c r="D46" s="910"/>
      <c r="E46" s="910"/>
      <c r="F46" s="910"/>
      <c r="G46" s="910"/>
      <c r="H46" s="910"/>
      <c r="I46" s="910"/>
      <c r="J46" s="882"/>
      <c r="K46" s="882"/>
      <c r="L46" s="882"/>
      <c r="M46" s="882"/>
      <c r="N46" s="882"/>
    </row>
    <row r="47" spans="1:14" x14ac:dyDescent="0.25">
      <c r="B47" s="882"/>
      <c r="C47" s="882"/>
      <c r="D47" s="882"/>
      <c r="E47" s="882"/>
      <c r="F47" s="882"/>
      <c r="G47" s="882"/>
      <c r="H47" s="882"/>
      <c r="I47" s="882"/>
      <c r="J47" s="882"/>
      <c r="K47" s="882"/>
      <c r="L47" s="882"/>
      <c r="M47" s="882"/>
      <c r="N47" s="882"/>
    </row>
    <row r="48" spans="1:14" x14ac:dyDescent="0.25">
      <c r="B48" s="882"/>
      <c r="C48" s="882"/>
      <c r="D48" s="882"/>
      <c r="E48" s="882"/>
      <c r="F48" s="882"/>
      <c r="G48" s="882"/>
      <c r="H48" s="882"/>
      <c r="I48" s="882"/>
      <c r="J48" s="882"/>
      <c r="K48" s="882"/>
      <c r="L48" s="882"/>
      <c r="M48" s="882"/>
      <c r="N48" s="882"/>
    </row>
    <row r="49" spans="2:14" x14ac:dyDescent="0.25">
      <c r="B49" s="884" t="s">
        <v>791</v>
      </c>
      <c r="C49" s="884"/>
      <c r="D49" s="884"/>
      <c r="E49" s="884"/>
      <c r="F49" s="884"/>
      <c r="G49" s="884"/>
      <c r="H49" s="884"/>
      <c r="I49" s="884"/>
      <c r="J49" s="884"/>
      <c r="K49" s="884"/>
      <c r="L49" s="884"/>
      <c r="M49" s="884"/>
      <c r="N49" s="884"/>
    </row>
    <row r="50" spans="2:14" x14ac:dyDescent="0.25">
      <c r="B50" s="884" t="s">
        <v>641</v>
      </c>
      <c r="C50" s="968" t="s">
        <v>728</v>
      </c>
      <c r="D50" s="969" t="s">
        <v>642</v>
      </c>
      <c r="E50" s="884">
        <v>2017</v>
      </c>
      <c r="F50" s="884"/>
      <c r="G50" s="884"/>
      <c r="H50" s="884"/>
      <c r="I50" s="884"/>
      <c r="J50" s="1051">
        <v>2018</v>
      </c>
      <c r="K50" s="1051"/>
      <c r="L50" s="1051"/>
      <c r="M50" s="1051"/>
      <c r="N50" s="1051"/>
    </row>
    <row r="51" spans="2:14" x14ac:dyDescent="0.25">
      <c r="B51" s="884"/>
      <c r="C51" s="968"/>
      <c r="D51" s="969"/>
      <c r="E51" s="884" t="s">
        <v>645</v>
      </c>
      <c r="F51" s="884"/>
      <c r="G51" s="884"/>
      <c r="H51" s="885" t="s">
        <v>762</v>
      </c>
      <c r="I51" s="884" t="s">
        <v>695</v>
      </c>
      <c r="J51" s="1051" t="s">
        <v>645</v>
      </c>
      <c r="K51" s="1051"/>
      <c r="L51" s="1051"/>
      <c r="M51" s="1048" t="s">
        <v>762</v>
      </c>
      <c r="N51" s="1051" t="s">
        <v>695</v>
      </c>
    </row>
    <row r="52" spans="2:14" x14ac:dyDescent="0.25">
      <c r="B52" s="884"/>
      <c r="C52" s="968"/>
      <c r="D52" s="969"/>
      <c r="E52" s="970" t="s">
        <v>763</v>
      </c>
      <c r="F52" s="970" t="s">
        <v>764</v>
      </c>
      <c r="G52" s="970" t="s">
        <v>765</v>
      </c>
      <c r="H52" s="885"/>
      <c r="I52" s="884"/>
      <c r="J52" s="1052" t="s">
        <v>763</v>
      </c>
      <c r="K52" s="1052" t="s">
        <v>764</v>
      </c>
      <c r="L52" s="1052" t="s">
        <v>765</v>
      </c>
      <c r="M52" s="1048"/>
      <c r="N52" s="1051"/>
    </row>
    <row r="53" spans="2:14" x14ac:dyDescent="0.25">
      <c r="B53" s="938" t="s">
        <v>233</v>
      </c>
      <c r="C53" s="939" t="s">
        <v>628</v>
      </c>
      <c r="D53" s="971" t="s">
        <v>272</v>
      </c>
      <c r="E53" s="973">
        <v>4232</v>
      </c>
      <c r="F53" s="973">
        <v>560</v>
      </c>
      <c r="G53" s="973">
        <v>5297</v>
      </c>
      <c r="H53" s="973">
        <v>36976</v>
      </c>
      <c r="I53" s="973">
        <v>81194.709450000009</v>
      </c>
      <c r="J53" s="973">
        <v>4494</v>
      </c>
      <c r="K53" s="973">
        <v>778</v>
      </c>
      <c r="L53" s="973">
        <v>8236</v>
      </c>
      <c r="M53" s="973">
        <v>46196</v>
      </c>
      <c r="N53" s="973">
        <v>151344.70586999998</v>
      </c>
    </row>
    <row r="54" spans="2:14" x14ac:dyDescent="0.25">
      <c r="B54" s="938"/>
      <c r="C54" s="939"/>
      <c r="D54" s="971" t="s">
        <v>274</v>
      </c>
      <c r="E54" s="973">
        <v>549</v>
      </c>
      <c r="F54" s="973">
        <v>6</v>
      </c>
      <c r="G54" s="973">
        <v>988</v>
      </c>
      <c r="H54" s="973">
        <v>2331</v>
      </c>
      <c r="I54" s="973">
        <v>15229.647190000003</v>
      </c>
      <c r="J54" s="973">
        <v>108</v>
      </c>
      <c r="K54" s="973">
        <v>2</v>
      </c>
      <c r="L54" s="973">
        <v>1008</v>
      </c>
      <c r="M54" s="973">
        <v>1311</v>
      </c>
      <c r="N54" s="973">
        <v>15893.956900000001</v>
      </c>
    </row>
    <row r="55" spans="2:14" x14ac:dyDescent="0.25">
      <c r="B55" s="938"/>
      <c r="C55" s="939"/>
      <c r="D55" s="971" t="s">
        <v>649</v>
      </c>
      <c r="E55" s="973">
        <v>27481</v>
      </c>
      <c r="F55" s="973">
        <v>1309</v>
      </c>
      <c r="G55" s="973">
        <v>15768</v>
      </c>
      <c r="H55" s="973">
        <v>150747</v>
      </c>
      <c r="I55" s="973">
        <v>123192.75065000003</v>
      </c>
      <c r="J55" s="973">
        <v>20882</v>
      </c>
      <c r="K55" s="973">
        <v>1227</v>
      </c>
      <c r="L55" s="973">
        <v>16656</v>
      </c>
      <c r="M55" s="973">
        <v>123129</v>
      </c>
      <c r="N55" s="973">
        <v>126557.18949999999</v>
      </c>
    </row>
    <row r="56" spans="2:14" x14ac:dyDescent="0.25">
      <c r="B56" s="938"/>
      <c r="C56" s="939"/>
      <c r="D56" s="971" t="s">
        <v>650</v>
      </c>
      <c r="E56" s="973">
        <v>1995</v>
      </c>
      <c r="F56" s="973">
        <v>27</v>
      </c>
      <c r="G56" s="973">
        <v>2</v>
      </c>
      <c r="H56" s="973">
        <v>7269</v>
      </c>
      <c r="I56" s="973">
        <v>0</v>
      </c>
      <c r="J56" s="973">
        <v>1463</v>
      </c>
      <c r="K56" s="973">
        <v>27</v>
      </c>
      <c r="L56" s="973">
        <v>179</v>
      </c>
      <c r="M56" s="973">
        <v>4903</v>
      </c>
      <c r="N56" s="973">
        <v>4465.7198000000008</v>
      </c>
    </row>
    <row r="57" spans="2:14" x14ac:dyDescent="0.25">
      <c r="B57" s="938"/>
      <c r="C57" s="942" t="s">
        <v>631</v>
      </c>
      <c r="D57" s="942"/>
      <c r="E57" s="996">
        <v>34257</v>
      </c>
      <c r="F57" s="996">
        <v>1902</v>
      </c>
      <c r="G57" s="996">
        <v>22055</v>
      </c>
      <c r="H57" s="996">
        <v>197323</v>
      </c>
      <c r="I57" s="996">
        <v>219617.10729000001</v>
      </c>
      <c r="J57" s="1061">
        <v>26947</v>
      </c>
      <c r="K57" s="1061">
        <v>2034</v>
      </c>
      <c r="L57" s="1061">
        <v>26079</v>
      </c>
      <c r="M57" s="1061">
        <v>175539</v>
      </c>
      <c r="N57" s="1061">
        <v>298261.57206999999</v>
      </c>
    </row>
    <row r="58" spans="2:14" x14ac:dyDescent="0.25">
      <c r="B58" s="938"/>
      <c r="C58" s="939" t="s">
        <v>632</v>
      </c>
      <c r="D58" s="971" t="s">
        <v>272</v>
      </c>
      <c r="E58" s="973">
        <v>4143</v>
      </c>
      <c r="F58" s="973">
        <v>554</v>
      </c>
      <c r="G58" s="973">
        <v>4311</v>
      </c>
      <c r="H58" s="973">
        <v>35044</v>
      </c>
      <c r="I58" s="973">
        <v>62328.046210000015</v>
      </c>
      <c r="J58" s="973">
        <v>4622</v>
      </c>
      <c r="K58" s="973">
        <v>797</v>
      </c>
      <c r="L58" s="973">
        <v>7150</v>
      </c>
      <c r="M58" s="973">
        <v>45664</v>
      </c>
      <c r="N58" s="973">
        <v>73048.679140000007</v>
      </c>
    </row>
    <row r="59" spans="2:14" x14ac:dyDescent="0.25">
      <c r="B59" s="938"/>
      <c r="C59" s="939"/>
      <c r="D59" s="971" t="s">
        <v>274</v>
      </c>
      <c r="E59" s="973">
        <v>577</v>
      </c>
      <c r="F59" s="973">
        <v>8</v>
      </c>
      <c r="G59" s="973">
        <v>970</v>
      </c>
      <c r="H59" s="973">
        <v>2449</v>
      </c>
      <c r="I59" s="973">
        <v>12230.86807</v>
      </c>
      <c r="J59" s="973">
        <v>101</v>
      </c>
      <c r="K59" s="973">
        <v>1</v>
      </c>
      <c r="L59" s="973">
        <v>994</v>
      </c>
      <c r="M59" s="973">
        <v>1281</v>
      </c>
      <c r="N59" s="973">
        <v>11987.392950000001</v>
      </c>
    </row>
    <row r="60" spans="2:14" x14ac:dyDescent="0.25">
      <c r="B60" s="938"/>
      <c r="C60" s="939"/>
      <c r="D60" s="971" t="s">
        <v>649</v>
      </c>
      <c r="E60" s="973">
        <v>26604</v>
      </c>
      <c r="F60" s="973">
        <v>1259</v>
      </c>
      <c r="G60" s="973">
        <v>13795</v>
      </c>
      <c r="H60" s="973">
        <v>148437</v>
      </c>
      <c r="I60" s="973">
        <v>241892.76699999999</v>
      </c>
      <c r="J60" s="973">
        <v>20361</v>
      </c>
      <c r="K60" s="973">
        <v>1178</v>
      </c>
      <c r="L60" s="973">
        <v>14805</v>
      </c>
      <c r="M60" s="973">
        <v>119935</v>
      </c>
      <c r="N60" s="973">
        <v>241617.96027999997</v>
      </c>
    </row>
    <row r="61" spans="2:14" x14ac:dyDescent="0.25">
      <c r="B61" s="938"/>
      <c r="C61" s="939"/>
      <c r="D61" s="971" t="s">
        <v>650</v>
      </c>
      <c r="E61" s="973">
        <v>2232</v>
      </c>
      <c r="F61" s="973">
        <v>40</v>
      </c>
      <c r="G61" s="973">
        <v>0</v>
      </c>
      <c r="H61" s="973">
        <v>7782</v>
      </c>
      <c r="I61" s="973">
        <v>0</v>
      </c>
      <c r="J61" s="973">
        <v>1787</v>
      </c>
      <c r="K61" s="973">
        <v>29</v>
      </c>
      <c r="L61" s="973">
        <v>126</v>
      </c>
      <c r="M61" s="973">
        <v>5946</v>
      </c>
      <c r="N61" s="973">
        <v>3284.2310000000002</v>
      </c>
    </row>
    <row r="62" spans="2:14" x14ac:dyDescent="0.25">
      <c r="B62" s="938"/>
      <c r="C62" s="942" t="s">
        <v>634</v>
      </c>
      <c r="D62" s="942"/>
      <c r="E62" s="996">
        <v>33556</v>
      </c>
      <c r="F62" s="996">
        <v>1861</v>
      </c>
      <c r="G62" s="996">
        <v>19076</v>
      </c>
      <c r="H62" s="996">
        <v>193712</v>
      </c>
      <c r="I62" s="996">
        <v>316451.68128000002</v>
      </c>
      <c r="J62" s="1061">
        <v>26871</v>
      </c>
      <c r="K62" s="1061">
        <v>2005</v>
      </c>
      <c r="L62" s="1061">
        <v>23075</v>
      </c>
      <c r="M62" s="1061">
        <v>172826</v>
      </c>
      <c r="N62" s="1061">
        <v>329938.26337</v>
      </c>
    </row>
    <row r="63" spans="2:14" x14ac:dyDescent="0.25">
      <c r="B63" s="974" t="s">
        <v>280</v>
      </c>
      <c r="C63" s="974"/>
      <c r="D63" s="974"/>
      <c r="E63" s="997">
        <v>67813</v>
      </c>
      <c r="F63" s="997">
        <v>3763</v>
      </c>
      <c r="G63" s="997">
        <v>41131</v>
      </c>
      <c r="H63" s="997">
        <v>391035</v>
      </c>
      <c r="I63" s="997">
        <v>536068.78857000009</v>
      </c>
      <c r="J63" s="1061">
        <v>53818</v>
      </c>
      <c r="K63" s="1061">
        <v>4039</v>
      </c>
      <c r="L63" s="1061">
        <v>49154</v>
      </c>
      <c r="M63" s="1061">
        <v>348365</v>
      </c>
      <c r="N63" s="1061">
        <v>628199.83544000005</v>
      </c>
    </row>
    <row r="64" spans="2:14" s="310" customFormat="1" x14ac:dyDescent="0.25">
      <c r="B64" s="998" t="s">
        <v>766</v>
      </c>
      <c r="C64" s="999"/>
      <c r="D64" s="999"/>
      <c r="E64" s="999"/>
      <c r="F64" s="999"/>
      <c r="G64" s="999"/>
      <c r="H64" s="999"/>
      <c r="I64" s="999"/>
      <c r="J64" s="978"/>
      <c r="K64" s="978"/>
      <c r="L64" s="978"/>
      <c r="M64" s="978"/>
      <c r="N64" s="979"/>
    </row>
    <row r="65" spans="2:14" s="310" customFormat="1" x14ac:dyDescent="0.25">
      <c r="B65" s="946" t="s">
        <v>687</v>
      </c>
      <c r="C65" s="946"/>
      <c r="D65" s="946"/>
      <c r="E65" s="946"/>
      <c r="F65" s="946"/>
      <c r="G65" s="946"/>
      <c r="H65" s="946"/>
      <c r="I65" s="946"/>
      <c r="J65" s="946"/>
      <c r="K65" s="946"/>
      <c r="L65" s="946"/>
      <c r="M65" s="946"/>
      <c r="N65" s="946"/>
    </row>
    <row r="66" spans="2:14" s="310" customFormat="1" x14ac:dyDescent="0.25">
      <c r="B66" s="894"/>
      <c r="C66" s="894"/>
      <c r="D66" s="894"/>
      <c r="E66" s="894"/>
      <c r="F66" s="894"/>
      <c r="G66" s="894"/>
      <c r="H66" s="894"/>
      <c r="I66" s="894"/>
      <c r="J66" s="894"/>
      <c r="K66" s="894"/>
      <c r="L66" s="894"/>
      <c r="M66" s="894"/>
      <c r="N66" s="894"/>
    </row>
    <row r="67" spans="2:14" x14ac:dyDescent="0.25">
      <c r="B67" s="882"/>
      <c r="C67" s="882"/>
      <c r="D67" s="882"/>
      <c r="E67" s="882"/>
      <c r="F67" s="882"/>
      <c r="G67" s="882"/>
      <c r="H67" s="882"/>
      <c r="I67" s="882"/>
      <c r="J67" s="882"/>
      <c r="K67" s="882"/>
      <c r="L67" s="882"/>
      <c r="M67" s="882"/>
      <c r="N67" s="882"/>
    </row>
    <row r="68" spans="2:14" x14ac:dyDescent="0.25">
      <c r="B68" s="882"/>
      <c r="C68" s="882"/>
      <c r="D68" s="882"/>
      <c r="E68" s="882"/>
      <c r="F68" s="882"/>
      <c r="G68" s="882"/>
      <c r="H68" s="882"/>
      <c r="I68" s="882"/>
      <c r="J68" s="882"/>
      <c r="K68" s="882"/>
      <c r="L68" s="882"/>
      <c r="M68" s="882"/>
      <c r="N68" s="882"/>
    </row>
    <row r="69" spans="2:14" x14ac:dyDescent="0.25">
      <c r="B69" s="882"/>
      <c r="C69" s="882"/>
      <c r="D69" s="882"/>
      <c r="E69" s="882"/>
      <c r="F69" s="882"/>
      <c r="G69" s="882"/>
      <c r="H69" s="882"/>
      <c r="I69" s="882"/>
      <c r="J69" s="882"/>
      <c r="K69" s="882"/>
      <c r="L69" s="882"/>
      <c r="M69" s="882"/>
      <c r="N69" s="882"/>
    </row>
    <row r="70" spans="2:14" x14ac:dyDescent="0.25">
      <c r="B70" s="882"/>
      <c r="C70" s="882"/>
      <c r="D70" s="882"/>
      <c r="E70" s="882"/>
      <c r="F70" s="882"/>
      <c r="G70" s="882"/>
      <c r="H70" s="882"/>
      <c r="I70" s="882"/>
      <c r="J70" s="882"/>
      <c r="K70" s="882"/>
      <c r="L70" s="882"/>
      <c r="M70" s="882"/>
      <c r="N70" s="882"/>
    </row>
    <row r="71" spans="2:14" x14ac:dyDescent="0.25">
      <c r="B71" s="882"/>
      <c r="C71" s="882"/>
      <c r="D71" s="882"/>
      <c r="E71" s="882"/>
      <c r="F71" s="882"/>
      <c r="G71" s="882"/>
      <c r="H71" s="882"/>
      <c r="I71" s="882"/>
      <c r="J71" s="882"/>
      <c r="K71" s="882"/>
      <c r="L71" s="882"/>
      <c r="M71" s="882"/>
      <c r="N71" s="882"/>
    </row>
    <row r="72" spans="2:14" x14ac:dyDescent="0.25">
      <c r="B72" s="882"/>
      <c r="C72" s="882"/>
      <c r="D72" s="882"/>
      <c r="E72" s="882"/>
      <c r="F72" s="882"/>
      <c r="G72" s="882"/>
      <c r="H72" s="882"/>
      <c r="I72" s="882"/>
      <c r="J72" s="882"/>
      <c r="K72" s="882"/>
      <c r="L72" s="882"/>
      <c r="M72" s="882"/>
      <c r="N72" s="882"/>
    </row>
    <row r="73" spans="2:14" x14ac:dyDescent="0.25">
      <c r="B73" s="882"/>
      <c r="C73" s="882"/>
      <c r="D73" s="882"/>
      <c r="E73" s="882"/>
      <c r="F73" s="882"/>
      <c r="G73" s="882"/>
      <c r="H73" s="882"/>
      <c r="I73" s="882"/>
      <c r="J73" s="882"/>
      <c r="K73" s="882"/>
      <c r="L73" s="882"/>
      <c r="M73" s="882"/>
      <c r="N73" s="882"/>
    </row>
    <row r="74" spans="2:14" x14ac:dyDescent="0.25">
      <c r="B74" s="882"/>
      <c r="C74" s="882"/>
      <c r="D74" s="882"/>
      <c r="E74" s="882"/>
      <c r="F74" s="882"/>
      <c r="G74" s="882"/>
      <c r="H74" s="882"/>
      <c r="I74" s="882"/>
      <c r="J74" s="882"/>
      <c r="K74" s="882"/>
      <c r="L74" s="882"/>
      <c r="M74" s="882"/>
      <c r="N74" s="882"/>
    </row>
    <row r="75" spans="2:14" x14ac:dyDescent="0.25">
      <c r="B75" s="882"/>
      <c r="C75" s="882"/>
      <c r="D75" s="882"/>
      <c r="E75" s="882"/>
      <c r="F75" s="882"/>
      <c r="G75" s="882"/>
      <c r="H75" s="882"/>
      <c r="I75" s="882"/>
      <c r="J75" s="882"/>
      <c r="K75" s="882"/>
      <c r="L75" s="882"/>
      <c r="M75" s="882"/>
      <c r="N75" s="882"/>
    </row>
    <row r="76" spans="2:14" x14ac:dyDescent="0.25">
      <c r="B76" s="882"/>
      <c r="C76" s="882"/>
      <c r="D76" s="882"/>
      <c r="E76" s="882"/>
      <c r="F76" s="882"/>
      <c r="G76" s="882"/>
      <c r="H76" s="882"/>
      <c r="I76" s="882"/>
      <c r="J76" s="882"/>
      <c r="K76" s="882"/>
      <c r="L76" s="882"/>
      <c r="M76" s="882"/>
      <c r="N76" s="882"/>
    </row>
    <row r="77" spans="2:14" x14ac:dyDescent="0.25">
      <c r="B77" s="882"/>
      <c r="C77" s="882"/>
      <c r="D77" s="882"/>
      <c r="E77" s="882"/>
      <c r="F77" s="882"/>
      <c r="G77" s="882"/>
      <c r="H77" s="882"/>
      <c r="I77" s="882"/>
      <c r="J77" s="882"/>
      <c r="K77" s="882"/>
      <c r="L77" s="882"/>
      <c r="M77" s="882"/>
      <c r="N77" s="882"/>
    </row>
    <row r="78" spans="2:14" x14ac:dyDescent="0.25">
      <c r="B78" s="882"/>
      <c r="C78" s="882"/>
      <c r="D78" s="882"/>
      <c r="E78" s="882"/>
      <c r="F78" s="882"/>
      <c r="G78" s="882"/>
      <c r="H78" s="882"/>
      <c r="I78" s="882"/>
      <c r="J78" s="882"/>
      <c r="K78" s="882"/>
      <c r="L78" s="882"/>
      <c r="M78" s="882"/>
      <c r="N78" s="882"/>
    </row>
    <row r="79" spans="2:14" x14ac:dyDescent="0.25">
      <c r="B79" s="882"/>
      <c r="C79" s="882"/>
      <c r="D79" s="882"/>
      <c r="E79" s="882"/>
      <c r="F79" s="882"/>
      <c r="G79" s="882"/>
      <c r="H79" s="882"/>
      <c r="I79" s="882"/>
      <c r="J79" s="882"/>
      <c r="K79" s="882"/>
      <c r="L79" s="882"/>
      <c r="M79" s="882"/>
      <c r="N79" s="882"/>
    </row>
    <row r="80" spans="2:14" x14ac:dyDescent="0.25">
      <c r="B80" s="882"/>
      <c r="C80" s="882"/>
      <c r="D80" s="882"/>
      <c r="E80" s="882"/>
      <c r="F80" s="882"/>
      <c r="G80" s="882"/>
      <c r="H80" s="882"/>
      <c r="I80" s="882"/>
      <c r="J80" s="882"/>
      <c r="K80" s="882"/>
      <c r="L80" s="882"/>
      <c r="M80" s="882"/>
      <c r="N80" s="882"/>
    </row>
    <row r="81" spans="2:14" x14ac:dyDescent="0.25">
      <c r="B81" s="882"/>
      <c r="C81" s="882"/>
      <c r="D81" s="882"/>
      <c r="E81" s="882"/>
      <c r="F81" s="882"/>
      <c r="G81" s="882"/>
      <c r="H81" s="882"/>
      <c r="I81" s="882"/>
      <c r="J81" s="882"/>
      <c r="K81" s="882"/>
      <c r="L81" s="882"/>
      <c r="M81" s="882"/>
      <c r="N81" s="882"/>
    </row>
    <row r="82" spans="2:14" x14ac:dyDescent="0.25">
      <c r="B82" s="882"/>
      <c r="C82" s="882"/>
      <c r="D82" s="882"/>
      <c r="E82" s="882"/>
      <c r="F82" s="882"/>
      <c r="G82" s="882"/>
      <c r="H82" s="882"/>
      <c r="I82" s="882"/>
      <c r="J82" s="882"/>
      <c r="K82" s="882"/>
      <c r="L82" s="882"/>
      <c r="M82" s="882"/>
      <c r="N82" s="882"/>
    </row>
    <row r="83" spans="2:14" x14ac:dyDescent="0.25">
      <c r="B83" s="882"/>
      <c r="C83" s="882"/>
      <c r="D83" s="882"/>
      <c r="E83" s="882"/>
      <c r="F83" s="882"/>
      <c r="G83" s="882"/>
      <c r="H83" s="882"/>
      <c r="I83" s="882"/>
      <c r="J83" s="882"/>
      <c r="K83" s="882"/>
      <c r="L83" s="882"/>
      <c r="M83" s="882"/>
      <c r="N83" s="882"/>
    </row>
    <row r="84" spans="2:14" x14ac:dyDescent="0.25">
      <c r="B84" s="882"/>
      <c r="C84" s="882"/>
      <c r="D84" s="882"/>
      <c r="E84" s="882"/>
      <c r="F84" s="882"/>
      <c r="G84" s="882"/>
      <c r="H84" s="882"/>
      <c r="I84" s="882"/>
      <c r="J84" s="882"/>
      <c r="K84" s="882"/>
      <c r="L84" s="882"/>
      <c r="M84" s="882"/>
      <c r="N84" s="882"/>
    </row>
    <row r="85" spans="2:14" x14ac:dyDescent="0.25">
      <c r="B85" s="882"/>
      <c r="C85" s="882"/>
      <c r="D85" s="882"/>
      <c r="E85" s="882"/>
      <c r="F85" s="882"/>
      <c r="G85" s="882"/>
      <c r="H85" s="882"/>
      <c r="I85" s="882"/>
      <c r="J85" s="882"/>
      <c r="K85" s="882"/>
      <c r="L85" s="882"/>
      <c r="M85" s="882"/>
      <c r="N85" s="882"/>
    </row>
    <row r="86" spans="2:14" x14ac:dyDescent="0.25">
      <c r="B86" s="882"/>
      <c r="C86" s="882"/>
      <c r="D86" s="882"/>
      <c r="E86" s="882"/>
      <c r="F86" s="882"/>
      <c r="G86" s="882"/>
      <c r="H86" s="882"/>
      <c r="I86" s="882"/>
      <c r="J86" s="882"/>
      <c r="K86" s="882"/>
      <c r="L86" s="882"/>
      <c r="M86" s="882"/>
      <c r="N86" s="882"/>
    </row>
    <row r="87" spans="2:14" x14ac:dyDescent="0.25">
      <c r="B87" s="882"/>
      <c r="C87" s="882"/>
      <c r="D87" s="882"/>
      <c r="E87" s="882"/>
      <c r="F87" s="882"/>
      <c r="G87" s="882"/>
      <c r="H87" s="882"/>
      <c r="I87" s="882"/>
      <c r="J87" s="882"/>
      <c r="K87" s="882"/>
      <c r="L87" s="882"/>
      <c r="M87" s="882"/>
      <c r="N87" s="882"/>
    </row>
    <row r="88" spans="2:14" x14ac:dyDescent="0.25">
      <c r="B88" s="882"/>
      <c r="C88" s="882"/>
      <c r="D88" s="882"/>
      <c r="E88" s="882"/>
      <c r="F88" s="882"/>
      <c r="G88" s="882"/>
      <c r="H88" s="882"/>
      <c r="I88" s="882"/>
      <c r="J88" s="882"/>
      <c r="K88" s="882"/>
      <c r="L88" s="882"/>
      <c r="M88" s="882"/>
      <c r="N88" s="882"/>
    </row>
    <row r="89" spans="2:14" x14ac:dyDescent="0.25">
      <c r="B89" s="882"/>
      <c r="C89" s="882"/>
      <c r="D89" s="882"/>
      <c r="E89" s="882"/>
      <c r="F89" s="882"/>
      <c r="G89" s="882"/>
      <c r="H89" s="882"/>
      <c r="I89" s="882"/>
      <c r="J89" s="882"/>
      <c r="K89" s="882"/>
      <c r="L89" s="882"/>
      <c r="M89" s="882"/>
      <c r="N89" s="882"/>
    </row>
    <row r="90" spans="2:14" x14ac:dyDescent="0.25">
      <c r="B90" s="882"/>
      <c r="C90" s="882"/>
      <c r="D90" s="882"/>
      <c r="E90" s="882"/>
      <c r="F90" s="882"/>
      <c r="G90" s="882"/>
      <c r="H90" s="882"/>
      <c r="I90" s="882"/>
      <c r="J90" s="882"/>
      <c r="K90" s="882"/>
      <c r="L90" s="882"/>
      <c r="M90" s="882"/>
      <c r="N90" s="882"/>
    </row>
    <row r="91" spans="2:14" x14ac:dyDescent="0.25">
      <c r="B91" s="882"/>
      <c r="C91" s="882"/>
      <c r="D91" s="882"/>
      <c r="E91" s="882"/>
      <c r="F91" s="882"/>
      <c r="G91" s="882"/>
      <c r="H91" s="882"/>
      <c r="I91" s="882"/>
      <c r="J91" s="882"/>
      <c r="K91" s="882"/>
      <c r="L91" s="882"/>
      <c r="M91" s="882"/>
      <c r="N91" s="882"/>
    </row>
    <row r="92" spans="2:14" x14ac:dyDescent="0.25">
      <c r="B92" s="882"/>
      <c r="C92" s="882"/>
      <c r="D92" s="882"/>
      <c r="E92" s="882"/>
      <c r="F92" s="882"/>
      <c r="G92" s="882"/>
      <c r="H92" s="882"/>
      <c r="I92" s="882"/>
      <c r="J92" s="882"/>
      <c r="K92" s="882"/>
      <c r="L92" s="882"/>
      <c r="M92" s="882"/>
      <c r="N92" s="882"/>
    </row>
    <row r="93" spans="2:14" x14ac:dyDescent="0.25">
      <c r="B93" s="882"/>
      <c r="C93" s="882"/>
      <c r="D93" s="882"/>
      <c r="E93" s="882"/>
      <c r="F93" s="882"/>
      <c r="G93" s="882"/>
      <c r="H93" s="882"/>
      <c r="I93" s="882"/>
      <c r="J93" s="882"/>
      <c r="K93" s="882"/>
      <c r="L93" s="882"/>
      <c r="M93" s="882"/>
      <c r="N93" s="882"/>
    </row>
    <row r="94" spans="2:14" x14ac:dyDescent="0.25">
      <c r="B94" s="882"/>
      <c r="C94" s="882"/>
      <c r="D94" s="882"/>
      <c r="E94" s="882"/>
      <c r="F94" s="882"/>
      <c r="G94" s="882"/>
      <c r="H94" s="882"/>
      <c r="I94" s="882"/>
      <c r="J94" s="882"/>
      <c r="K94" s="882"/>
      <c r="L94" s="882"/>
      <c r="M94" s="882"/>
      <c r="N94" s="882"/>
    </row>
    <row r="95" spans="2:14" x14ac:dyDescent="0.25">
      <c r="B95" s="882"/>
      <c r="C95" s="882"/>
      <c r="D95" s="882"/>
      <c r="E95" s="882"/>
      <c r="F95" s="882"/>
      <c r="G95" s="882"/>
      <c r="H95" s="882"/>
      <c r="I95" s="882"/>
      <c r="J95" s="882"/>
      <c r="K95" s="882"/>
      <c r="L95" s="882"/>
      <c r="M95" s="882"/>
      <c r="N95" s="882"/>
    </row>
    <row r="96" spans="2:14" x14ac:dyDescent="0.25">
      <c r="B96" s="882"/>
      <c r="C96" s="882"/>
      <c r="D96" s="882"/>
      <c r="E96" s="882"/>
      <c r="F96" s="882"/>
      <c r="G96" s="882"/>
      <c r="H96" s="882"/>
      <c r="I96" s="882"/>
      <c r="J96" s="882"/>
      <c r="K96" s="882"/>
      <c r="L96" s="882"/>
      <c r="M96" s="882"/>
      <c r="N96" s="882"/>
    </row>
    <row r="97" spans="2:14" x14ac:dyDescent="0.25">
      <c r="B97" s="882"/>
      <c r="C97" s="882"/>
      <c r="D97" s="882"/>
      <c r="E97" s="882"/>
      <c r="F97" s="882"/>
      <c r="G97" s="882"/>
      <c r="H97" s="882"/>
      <c r="I97" s="882"/>
      <c r="J97" s="882"/>
      <c r="K97" s="882"/>
      <c r="L97" s="882"/>
      <c r="M97" s="882"/>
      <c r="N97" s="882"/>
    </row>
  </sheetData>
  <mergeCells count="51">
    <mergeCell ref="B63:D63"/>
    <mergeCell ref="B64:I64"/>
    <mergeCell ref="B65:N65"/>
    <mergeCell ref="J51:L51"/>
    <mergeCell ref="M51:M52"/>
    <mergeCell ref="N51:N52"/>
    <mergeCell ref="B53:B62"/>
    <mergeCell ref="C53:C56"/>
    <mergeCell ref="C57:D57"/>
    <mergeCell ref="C58:C61"/>
    <mergeCell ref="C62:D62"/>
    <mergeCell ref="B46:I46"/>
    <mergeCell ref="B49:N49"/>
    <mergeCell ref="B50:B52"/>
    <mergeCell ref="C50:C52"/>
    <mergeCell ref="D50:D52"/>
    <mergeCell ref="E50:I50"/>
    <mergeCell ref="J50:N50"/>
    <mergeCell ref="E51:G51"/>
    <mergeCell ref="H51:H52"/>
    <mergeCell ref="I51:I52"/>
    <mergeCell ref="B31:D31"/>
    <mergeCell ref="B32:K32"/>
    <mergeCell ref="B33:K33"/>
    <mergeCell ref="B34:K34"/>
    <mergeCell ref="B35:K35"/>
    <mergeCell ref="B38:B39"/>
    <mergeCell ref="C38:G38"/>
    <mergeCell ref="H38:H39"/>
    <mergeCell ref="I38:I39"/>
    <mergeCell ref="K19:K20"/>
    <mergeCell ref="B21:B25"/>
    <mergeCell ref="C24:D24"/>
    <mergeCell ref="C25:D25"/>
    <mergeCell ref="B26:B30"/>
    <mergeCell ref="C29:D29"/>
    <mergeCell ref="C30:D30"/>
    <mergeCell ref="B10:B14"/>
    <mergeCell ref="B15:C15"/>
    <mergeCell ref="B16:J16"/>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P60"/>
  <sheetViews>
    <sheetView zoomScaleNormal="100" workbookViewId="0"/>
  </sheetViews>
  <sheetFormatPr baseColWidth="10" defaultColWidth="11.42578125" defaultRowHeight="15" x14ac:dyDescent="0.25"/>
  <cols>
    <col min="1" max="1" width="3.7109375" style="309" customWidth="1"/>
    <col min="2" max="2" width="29.140625" style="309" customWidth="1"/>
    <col min="3" max="3" width="26.5703125" style="309" customWidth="1"/>
    <col min="4" max="4" width="36.5703125" style="309" customWidth="1"/>
    <col min="5" max="8" width="11.42578125" style="309"/>
    <col min="9" max="9" width="15.140625" style="309" customWidth="1"/>
    <col min="10" max="10" width="13.42578125" style="309" customWidth="1"/>
    <col min="11" max="16384" width="11.42578125" style="309"/>
  </cols>
  <sheetData>
    <row r="2" spans="1:16" x14ac:dyDescent="0.25">
      <c r="B2" s="880" t="s">
        <v>955</v>
      </c>
    </row>
    <row r="3" spans="1:16" x14ac:dyDescent="0.25">
      <c r="B3" s="984"/>
    </row>
    <row r="4" spans="1:16" ht="15" customHeight="1" x14ac:dyDescent="0.25">
      <c r="A4" s="883"/>
      <c r="B4" s="884" t="s">
        <v>728</v>
      </c>
      <c r="C4" s="884" t="s">
        <v>729</v>
      </c>
      <c r="D4" s="885" t="s">
        <v>774</v>
      </c>
      <c r="E4" s="884"/>
      <c r="F4" s="884"/>
      <c r="G4" s="884"/>
      <c r="H4" s="884"/>
      <c r="I4" s="1037" t="s">
        <v>2</v>
      </c>
      <c r="J4" s="1037" t="s">
        <v>3</v>
      </c>
      <c r="K4" s="882"/>
      <c r="L4" s="882"/>
      <c r="M4" s="882"/>
      <c r="N4" s="882"/>
      <c r="O4" s="882"/>
      <c r="P4" s="882"/>
    </row>
    <row r="5" spans="1:16" x14ac:dyDescent="0.25">
      <c r="A5" s="886"/>
      <c r="B5" s="884"/>
      <c r="C5" s="884"/>
      <c r="D5" s="887">
        <v>2014</v>
      </c>
      <c r="E5" s="887">
        <v>2015</v>
      </c>
      <c r="F5" s="887">
        <v>2016</v>
      </c>
      <c r="G5" s="887">
        <v>2017</v>
      </c>
      <c r="H5" s="1038">
        <v>2018</v>
      </c>
      <c r="I5" s="1037"/>
      <c r="J5" s="1037"/>
      <c r="K5" s="882"/>
      <c r="L5" s="882"/>
      <c r="M5" s="882"/>
      <c r="N5" s="882"/>
      <c r="O5" s="882"/>
      <c r="P5" s="882"/>
    </row>
    <row r="6" spans="1:16" x14ac:dyDescent="0.25">
      <c r="A6" s="886"/>
      <c r="B6" s="888" t="s">
        <v>705</v>
      </c>
      <c r="C6" s="889" t="s">
        <v>703</v>
      </c>
      <c r="D6" s="905">
        <v>828</v>
      </c>
      <c r="E6" s="905">
        <v>771</v>
      </c>
      <c r="F6" s="905">
        <v>1790</v>
      </c>
      <c r="G6" s="905">
        <v>830</v>
      </c>
      <c r="H6" s="1055">
        <v>867</v>
      </c>
      <c r="I6" s="892">
        <v>0.98747152619589973</v>
      </c>
      <c r="J6" s="892">
        <v>4.4578313253011981E-2</v>
      </c>
      <c r="K6" s="882"/>
      <c r="L6" s="882"/>
      <c r="M6" s="882"/>
      <c r="N6" s="882"/>
      <c r="O6" s="882"/>
      <c r="P6" s="882"/>
    </row>
    <row r="7" spans="1:16" x14ac:dyDescent="0.25">
      <c r="B7" s="888"/>
      <c r="C7" s="889" t="s">
        <v>712</v>
      </c>
      <c r="D7" s="905">
        <v>2</v>
      </c>
      <c r="E7" s="905">
        <v>13</v>
      </c>
      <c r="F7" s="905">
        <v>12</v>
      </c>
      <c r="G7" s="905"/>
      <c r="H7" s="1055">
        <v>11</v>
      </c>
      <c r="I7" s="892">
        <v>1.2528473804100227E-2</v>
      </c>
      <c r="J7" s="892" t="s">
        <v>284</v>
      </c>
      <c r="K7" s="882"/>
      <c r="L7" s="882"/>
      <c r="M7" s="882"/>
      <c r="N7" s="882"/>
      <c r="O7" s="882"/>
      <c r="P7" s="882"/>
    </row>
    <row r="8" spans="1:16" x14ac:dyDescent="0.25">
      <c r="B8" s="888"/>
      <c r="C8" s="889" t="s">
        <v>704</v>
      </c>
      <c r="D8" s="905" t="s">
        <v>284</v>
      </c>
      <c r="E8" s="905" t="s">
        <v>284</v>
      </c>
      <c r="F8" s="905" t="s">
        <v>284</v>
      </c>
      <c r="G8" s="905">
        <v>1</v>
      </c>
      <c r="H8" s="1055" t="s">
        <v>284</v>
      </c>
      <c r="I8" s="892">
        <v>0</v>
      </c>
      <c r="J8" s="892">
        <v>-1</v>
      </c>
      <c r="K8" s="882"/>
      <c r="L8" s="882"/>
      <c r="M8" s="882"/>
      <c r="N8" s="882"/>
      <c r="O8" s="882"/>
      <c r="P8" s="882"/>
    </row>
    <row r="9" spans="1:16" x14ac:dyDescent="0.25">
      <c r="B9" s="888"/>
      <c r="C9" s="897" t="s">
        <v>707</v>
      </c>
      <c r="D9" s="1000">
        <v>830</v>
      </c>
      <c r="E9" s="1000">
        <v>784</v>
      </c>
      <c r="F9" s="1000">
        <v>1802</v>
      </c>
      <c r="G9" s="1000">
        <v>831</v>
      </c>
      <c r="H9" s="1062">
        <v>878</v>
      </c>
      <c r="I9" s="900">
        <v>1</v>
      </c>
      <c r="J9" s="900">
        <v>5.6558363417569257E-2</v>
      </c>
      <c r="K9" s="882"/>
      <c r="L9" s="882"/>
      <c r="M9" s="882"/>
      <c r="N9" s="882"/>
      <c r="O9" s="882"/>
      <c r="P9" s="882"/>
    </row>
    <row r="10" spans="1:16" x14ac:dyDescent="0.25">
      <c r="B10" s="888" t="s">
        <v>715</v>
      </c>
      <c r="C10" s="889" t="s">
        <v>406</v>
      </c>
      <c r="D10" s="905">
        <v>240</v>
      </c>
      <c r="E10" s="905">
        <v>163</v>
      </c>
      <c r="F10" s="905">
        <v>237</v>
      </c>
      <c r="G10" s="905">
        <v>220</v>
      </c>
      <c r="H10" s="1055">
        <v>274</v>
      </c>
      <c r="I10" s="892">
        <v>0.70256410256410251</v>
      </c>
      <c r="J10" s="892">
        <v>0.24545454545454537</v>
      </c>
      <c r="K10" s="882"/>
      <c r="L10" s="882"/>
      <c r="M10" s="882"/>
      <c r="N10" s="882"/>
      <c r="O10" s="882"/>
      <c r="P10" s="882"/>
    </row>
    <row r="11" spans="1:16" x14ac:dyDescent="0.25">
      <c r="B11" s="888"/>
      <c r="C11" s="889" t="s">
        <v>731</v>
      </c>
      <c r="D11" s="905">
        <v>82</v>
      </c>
      <c r="E11" s="905">
        <v>80</v>
      </c>
      <c r="F11" s="905">
        <v>92</v>
      </c>
      <c r="G11" s="905">
        <v>95</v>
      </c>
      <c r="H11" s="1055">
        <v>104</v>
      </c>
      <c r="I11" s="892">
        <v>0.26666666666666666</v>
      </c>
      <c r="J11" s="892">
        <v>9.473684210526323E-2</v>
      </c>
      <c r="K11" s="882"/>
      <c r="L11" s="882"/>
      <c r="M11" s="882"/>
      <c r="N11" s="882"/>
      <c r="O11" s="882"/>
      <c r="P11" s="882"/>
    </row>
    <row r="12" spans="1:16" x14ac:dyDescent="0.25">
      <c r="B12" s="888"/>
      <c r="C12" s="889" t="s">
        <v>722</v>
      </c>
      <c r="D12" s="905">
        <v>1</v>
      </c>
      <c r="E12" s="905" t="s">
        <v>284</v>
      </c>
      <c r="F12" s="905">
        <v>16</v>
      </c>
      <c r="G12" s="905">
        <v>21</v>
      </c>
      <c r="H12" s="1055">
        <v>12</v>
      </c>
      <c r="I12" s="892">
        <v>3.0769230769230771E-2</v>
      </c>
      <c r="J12" s="892">
        <v>-0.4285714285714286</v>
      </c>
      <c r="K12" s="882"/>
      <c r="L12" s="882"/>
      <c r="M12" s="882"/>
      <c r="N12" s="882"/>
      <c r="O12" s="882"/>
      <c r="P12" s="882"/>
    </row>
    <row r="13" spans="1:16" x14ac:dyDescent="0.25">
      <c r="B13" s="888"/>
      <c r="C13" s="897" t="s">
        <v>716</v>
      </c>
      <c r="D13" s="1000">
        <v>323</v>
      </c>
      <c r="E13" s="1000">
        <v>243</v>
      </c>
      <c r="F13" s="1000">
        <v>345</v>
      </c>
      <c r="G13" s="1000">
        <v>336</v>
      </c>
      <c r="H13" s="1062">
        <v>390</v>
      </c>
      <c r="I13" s="900">
        <v>1</v>
      </c>
      <c r="J13" s="900">
        <v>0.16071428571428581</v>
      </c>
      <c r="K13" s="882"/>
      <c r="L13" s="882"/>
      <c r="M13" s="882"/>
      <c r="N13" s="882"/>
      <c r="O13" s="882"/>
      <c r="P13" s="882"/>
    </row>
    <row r="14" spans="1:16" x14ac:dyDescent="0.25">
      <c r="B14" s="906" t="s">
        <v>653</v>
      </c>
      <c r="C14" s="906"/>
      <c r="D14" s="1001">
        <v>1153</v>
      </c>
      <c r="E14" s="1001">
        <v>1027</v>
      </c>
      <c r="F14" s="1001">
        <v>2147</v>
      </c>
      <c r="G14" s="1001">
        <v>1167</v>
      </c>
      <c r="H14" s="1062">
        <v>1268</v>
      </c>
      <c r="I14" s="909"/>
      <c r="J14" s="909">
        <v>8.6546700942587762E-2</v>
      </c>
      <c r="K14" s="882"/>
      <c r="L14" s="882"/>
      <c r="M14" s="882"/>
      <c r="N14" s="882"/>
      <c r="O14" s="882"/>
      <c r="P14" s="882"/>
    </row>
    <row r="15" spans="1:16" ht="15" customHeight="1" x14ac:dyDescent="0.25">
      <c r="B15" s="910" t="s">
        <v>733</v>
      </c>
      <c r="C15" s="910"/>
      <c r="D15" s="910"/>
      <c r="E15" s="910"/>
      <c r="F15" s="910"/>
      <c r="G15" s="910"/>
      <c r="H15" s="910"/>
      <c r="I15" s="910"/>
      <c r="J15" s="910"/>
      <c r="K15" s="882"/>
      <c r="L15" s="882"/>
      <c r="M15" s="882"/>
      <c r="N15" s="882"/>
      <c r="O15" s="882"/>
      <c r="P15" s="882"/>
    </row>
    <row r="16" spans="1:16" x14ac:dyDescent="0.25">
      <c r="A16" s="310"/>
      <c r="B16" s="882"/>
      <c r="C16" s="882"/>
      <c r="D16" s="882"/>
      <c r="E16" s="882"/>
      <c r="F16" s="882"/>
      <c r="G16" s="882"/>
      <c r="H16" s="882"/>
      <c r="I16" s="882"/>
      <c r="J16" s="882"/>
      <c r="K16" s="882"/>
      <c r="L16" s="882"/>
      <c r="M16" s="882"/>
      <c r="N16" s="882"/>
      <c r="O16" s="882"/>
      <c r="P16" s="882"/>
    </row>
    <row r="17" spans="1:16" x14ac:dyDescent="0.25">
      <c r="A17" s="310"/>
      <c r="B17" s="882"/>
      <c r="C17" s="882"/>
      <c r="D17" s="882"/>
      <c r="E17" s="882"/>
      <c r="F17" s="882"/>
      <c r="G17" s="882"/>
      <c r="H17" s="882"/>
      <c r="I17" s="882"/>
      <c r="J17" s="882"/>
      <c r="K17" s="882"/>
      <c r="L17" s="882"/>
      <c r="M17" s="882"/>
      <c r="N17" s="882"/>
      <c r="O17" s="882"/>
      <c r="P17" s="882"/>
    </row>
    <row r="18" spans="1:16" x14ac:dyDescent="0.25">
      <c r="A18" s="883"/>
      <c r="B18" s="884" t="s">
        <v>734</v>
      </c>
      <c r="C18" s="884" t="s">
        <v>735</v>
      </c>
      <c r="D18" s="884" t="s">
        <v>25</v>
      </c>
      <c r="E18" s="884" t="s">
        <v>736</v>
      </c>
      <c r="F18" s="884"/>
      <c r="G18" s="884"/>
      <c r="H18" s="884"/>
      <c r="I18" s="884"/>
      <c r="J18" s="1041" t="s">
        <v>2</v>
      </c>
      <c r="K18" s="1048" t="s">
        <v>3</v>
      </c>
      <c r="L18" s="882"/>
      <c r="M18" s="882"/>
      <c r="N18" s="882"/>
      <c r="O18" s="882"/>
      <c r="P18" s="882"/>
    </row>
    <row r="19" spans="1:16" x14ac:dyDescent="0.25">
      <c r="A19" s="883"/>
      <c r="B19" s="884"/>
      <c r="C19" s="884"/>
      <c r="D19" s="884"/>
      <c r="E19" s="911">
        <v>2014</v>
      </c>
      <c r="F19" s="911">
        <v>2015</v>
      </c>
      <c r="G19" s="1002">
        <v>2016</v>
      </c>
      <c r="H19" s="911">
        <v>2017</v>
      </c>
      <c r="I19" s="1043">
        <v>2018</v>
      </c>
      <c r="J19" s="1041"/>
      <c r="K19" s="1048"/>
      <c r="L19" s="882"/>
      <c r="M19" s="882"/>
      <c r="N19" s="882"/>
      <c r="O19" s="882"/>
      <c r="P19" s="882"/>
    </row>
    <row r="20" spans="1:16" x14ac:dyDescent="0.25">
      <c r="A20" s="886"/>
      <c r="B20" s="888" t="s">
        <v>737</v>
      </c>
      <c r="C20" s="889" t="s">
        <v>26</v>
      </c>
      <c r="D20" s="914" t="s">
        <v>27</v>
      </c>
      <c r="E20" s="915">
        <v>1019.9806245300001</v>
      </c>
      <c r="F20" s="915">
        <v>930.06847298999992</v>
      </c>
      <c r="G20" s="915">
        <v>969.57534307999993</v>
      </c>
      <c r="H20" s="915">
        <v>1170.9525990499999</v>
      </c>
      <c r="I20" s="1044">
        <v>1461.2306289399999</v>
      </c>
      <c r="J20" s="916">
        <f>+I20/I24</f>
        <v>0.59263436004943115</v>
      </c>
      <c r="K20" s="917">
        <f>+IF(H20=0,"-",(I20/H20-1))</f>
        <v>0.24789904401382601</v>
      </c>
      <c r="L20" s="882"/>
      <c r="M20" s="882"/>
      <c r="N20" s="882"/>
      <c r="O20" s="882"/>
      <c r="P20" s="882"/>
    </row>
    <row r="21" spans="1:16" x14ac:dyDescent="0.25">
      <c r="A21" s="886"/>
      <c r="B21" s="888"/>
      <c r="C21" s="889" t="s">
        <v>813</v>
      </c>
      <c r="D21" s="914" t="s">
        <v>814</v>
      </c>
      <c r="E21" s="915">
        <v>799.19772837000005</v>
      </c>
      <c r="F21" s="915">
        <v>424.26261883000001</v>
      </c>
      <c r="G21" s="915">
        <v>550.04825119999998</v>
      </c>
      <c r="H21" s="915">
        <v>603.84948365000002</v>
      </c>
      <c r="I21" s="1044">
        <v>574.60568606000004</v>
      </c>
      <c r="J21" s="916">
        <f>+I21/I24</f>
        <v>0.2330440289812151</v>
      </c>
      <c r="K21" s="917">
        <f t="shared" ref="K21:K30" si="0">+IF(H21=0,"-",(I21/H21-1))</f>
        <v>-4.8428951885881033E-2</v>
      </c>
      <c r="L21" s="882"/>
      <c r="M21" s="882"/>
      <c r="N21" s="882"/>
      <c r="O21" s="882"/>
      <c r="P21" s="882"/>
    </row>
    <row r="22" spans="1:16" ht="18" x14ac:dyDescent="0.25">
      <c r="A22" s="310"/>
      <c r="B22" s="888"/>
      <c r="C22" s="889" t="s">
        <v>815</v>
      </c>
      <c r="D22" s="914" t="s">
        <v>816</v>
      </c>
      <c r="E22" s="915">
        <v>130.98980365</v>
      </c>
      <c r="F22" s="915">
        <v>196.8506897</v>
      </c>
      <c r="G22" s="915">
        <v>221.76451076999999</v>
      </c>
      <c r="H22" s="915">
        <v>300.30966955000002</v>
      </c>
      <c r="I22" s="1044">
        <v>282.19793877999996</v>
      </c>
      <c r="J22" s="916">
        <f>+I22/I24</f>
        <v>0.11445160780504071</v>
      </c>
      <c r="K22" s="917">
        <f t="shared" si="0"/>
        <v>-6.0310181810461327E-2</v>
      </c>
      <c r="L22" s="882"/>
      <c r="M22" s="882"/>
      <c r="N22" s="882"/>
      <c r="O22" s="882"/>
      <c r="P22" s="882"/>
    </row>
    <row r="23" spans="1:16" x14ac:dyDescent="0.25">
      <c r="A23" s="310"/>
      <c r="B23" s="888"/>
      <c r="C23" s="918" t="s">
        <v>71</v>
      </c>
      <c r="D23" s="918"/>
      <c r="E23" s="915">
        <v>145.79716933</v>
      </c>
      <c r="F23" s="915">
        <v>89.852771480000015</v>
      </c>
      <c r="G23" s="915">
        <v>228.87728305999994</v>
      </c>
      <c r="H23" s="915">
        <v>76.799387540000026</v>
      </c>
      <c r="I23" s="1044">
        <v>147.61864696999999</v>
      </c>
      <c r="J23" s="916">
        <f>+I23/I24</f>
        <v>5.9870003164312985E-2</v>
      </c>
      <c r="K23" s="917">
        <f t="shared" si="0"/>
        <v>0.92213312759967803</v>
      </c>
      <c r="L23" s="882"/>
      <c r="M23" s="882"/>
      <c r="N23" s="882"/>
      <c r="O23" s="882"/>
      <c r="P23" s="882"/>
    </row>
    <row r="24" spans="1:16" ht="27.6" customHeight="1" x14ac:dyDescent="0.25">
      <c r="A24" s="310"/>
      <c r="B24" s="888"/>
      <c r="C24" s="919" t="s">
        <v>18</v>
      </c>
      <c r="D24" s="919"/>
      <c r="E24" s="920">
        <v>2095.9653258800004</v>
      </c>
      <c r="F24" s="920">
        <v>1641.034553</v>
      </c>
      <c r="G24" s="920">
        <v>1970.2653881099998</v>
      </c>
      <c r="H24" s="920">
        <v>2151.9111397900001</v>
      </c>
      <c r="I24" s="1045">
        <v>2465.6529007499998</v>
      </c>
      <c r="J24" s="921">
        <f>+I24/I24</f>
        <v>1</v>
      </c>
      <c r="K24" s="922">
        <f t="shared" si="0"/>
        <v>0.14579680134497419</v>
      </c>
      <c r="L24" s="882"/>
      <c r="M24" s="882"/>
      <c r="N24" s="882"/>
      <c r="O24" s="882"/>
      <c r="P24" s="882"/>
    </row>
    <row r="25" spans="1:16" x14ac:dyDescent="0.25">
      <c r="A25" s="310"/>
      <c r="B25" s="888" t="s">
        <v>745</v>
      </c>
      <c r="C25" s="889" t="s">
        <v>407</v>
      </c>
      <c r="D25" s="914" t="s">
        <v>810</v>
      </c>
      <c r="E25" s="915">
        <v>201.16658175000001</v>
      </c>
      <c r="F25" s="915">
        <v>157.91004948999998</v>
      </c>
      <c r="G25" s="915">
        <v>132.87842017</v>
      </c>
      <c r="H25" s="915">
        <v>192.10052567</v>
      </c>
      <c r="I25" s="1044">
        <v>275.73089014999999</v>
      </c>
      <c r="J25" s="916">
        <f>+I25/I29</f>
        <v>0.51955823271303747</v>
      </c>
      <c r="K25" s="917">
        <f t="shared" si="0"/>
        <v>0.43534687991257481</v>
      </c>
      <c r="L25" s="882"/>
      <c r="M25" s="882"/>
      <c r="N25" s="882"/>
      <c r="O25" s="882"/>
      <c r="P25" s="882"/>
    </row>
    <row r="26" spans="1:16" x14ac:dyDescent="0.25">
      <c r="A26" s="310"/>
      <c r="B26" s="888"/>
      <c r="C26" s="889" t="s">
        <v>423</v>
      </c>
      <c r="D26" s="914" t="s">
        <v>424</v>
      </c>
      <c r="E26" s="915">
        <v>80.333557270000014</v>
      </c>
      <c r="F26" s="915">
        <v>87.417855250000002</v>
      </c>
      <c r="G26" s="915">
        <v>82.092582719999982</v>
      </c>
      <c r="H26" s="915">
        <v>85.059837029999997</v>
      </c>
      <c r="I26" s="1044">
        <v>142.31786135999999</v>
      </c>
      <c r="J26" s="916">
        <f>+I26/I29</f>
        <v>0.26816878040568964</v>
      </c>
      <c r="K26" s="917">
        <f t="shared" si="0"/>
        <v>0.67314994160881714</v>
      </c>
      <c r="L26" s="882"/>
      <c r="M26" s="882"/>
      <c r="N26" s="882"/>
      <c r="O26" s="882"/>
      <c r="P26" s="882"/>
    </row>
    <row r="27" spans="1:16" x14ac:dyDescent="0.25">
      <c r="A27" s="310"/>
      <c r="B27" s="888"/>
      <c r="C27" s="889" t="s">
        <v>817</v>
      </c>
      <c r="D27" s="914" t="s">
        <v>818</v>
      </c>
      <c r="E27" s="915">
        <v>0</v>
      </c>
      <c r="F27" s="915">
        <v>0</v>
      </c>
      <c r="G27" s="915">
        <v>161.40303379000002</v>
      </c>
      <c r="H27" s="915">
        <v>142.23625924999999</v>
      </c>
      <c r="I27" s="1044">
        <v>84.983844140000002</v>
      </c>
      <c r="J27" s="916">
        <f>+I27/I29</f>
        <v>0.16013460024924461</v>
      </c>
      <c r="K27" s="917">
        <f t="shared" si="0"/>
        <v>-0.40251631624655504</v>
      </c>
      <c r="L27" s="882"/>
      <c r="M27" s="882"/>
      <c r="N27" s="882"/>
      <c r="O27" s="882"/>
      <c r="P27" s="882"/>
    </row>
    <row r="28" spans="1:16" x14ac:dyDescent="0.25">
      <c r="A28" s="310"/>
      <c r="B28" s="888"/>
      <c r="C28" s="918" t="s">
        <v>71</v>
      </c>
      <c r="D28" s="918"/>
      <c r="E28" s="915">
        <v>197.01825396999999</v>
      </c>
      <c r="F28" s="915">
        <v>43.884845420000005</v>
      </c>
      <c r="G28" s="915">
        <v>19.236196649999997</v>
      </c>
      <c r="H28" s="915">
        <v>8.0234369799999996</v>
      </c>
      <c r="I28" s="1044">
        <v>27.669975859999997</v>
      </c>
      <c r="J28" s="916">
        <f>+I28/I29</f>
        <v>5.2138386632028244E-2</v>
      </c>
      <c r="K28" s="917">
        <f t="shared" si="0"/>
        <v>2.448643758151634</v>
      </c>
      <c r="L28" s="882"/>
      <c r="M28" s="882"/>
      <c r="N28" s="882"/>
      <c r="O28" s="882"/>
      <c r="P28" s="882"/>
    </row>
    <row r="29" spans="1:16" ht="27.6" customHeight="1" x14ac:dyDescent="0.25">
      <c r="A29" s="310"/>
      <c r="B29" s="888"/>
      <c r="C29" s="919" t="s">
        <v>22</v>
      </c>
      <c r="D29" s="919"/>
      <c r="E29" s="920">
        <v>478.51839299</v>
      </c>
      <c r="F29" s="920">
        <v>289.21275015999998</v>
      </c>
      <c r="G29" s="920">
        <v>395.61023333000003</v>
      </c>
      <c r="H29" s="920">
        <v>427.42005892999998</v>
      </c>
      <c r="I29" s="1045">
        <v>530.70257150999998</v>
      </c>
      <c r="J29" s="921">
        <f>+I29/I29</f>
        <v>1</v>
      </c>
      <c r="K29" s="922">
        <f t="shared" si="0"/>
        <v>0.24164170684585229</v>
      </c>
      <c r="L29" s="882"/>
      <c r="M29" s="882"/>
      <c r="N29" s="882"/>
      <c r="O29" s="882"/>
      <c r="P29" s="882"/>
    </row>
    <row r="30" spans="1:16" x14ac:dyDescent="0.25">
      <c r="A30" s="310"/>
      <c r="B30" s="906" t="s">
        <v>819</v>
      </c>
      <c r="C30" s="906"/>
      <c r="D30" s="906"/>
      <c r="E30" s="924">
        <v>2574.4837188700003</v>
      </c>
      <c r="F30" s="924">
        <v>1930.2473031599998</v>
      </c>
      <c r="G30" s="924">
        <v>2365.8756214399991</v>
      </c>
      <c r="H30" s="924">
        <v>2579.33119872</v>
      </c>
      <c r="I30" s="1045">
        <v>2996.3554722599997</v>
      </c>
      <c r="J30" s="1046"/>
      <c r="K30" s="1047">
        <f t="shared" si="0"/>
        <v>0.16167922667199508</v>
      </c>
      <c r="L30" s="882"/>
      <c r="M30" s="882"/>
      <c r="N30" s="882"/>
      <c r="O30" s="882"/>
      <c r="P30" s="882"/>
    </row>
    <row r="31" spans="1:16" x14ac:dyDescent="0.25">
      <c r="A31" s="310"/>
      <c r="B31" s="910" t="s">
        <v>754</v>
      </c>
      <c r="C31" s="910"/>
      <c r="D31" s="910"/>
      <c r="E31" s="910"/>
      <c r="F31" s="910"/>
      <c r="G31" s="910"/>
      <c r="H31" s="910"/>
      <c r="I31" s="910"/>
      <c r="J31" s="910"/>
      <c r="K31" s="910"/>
      <c r="L31" s="882"/>
      <c r="M31" s="882"/>
      <c r="N31" s="882"/>
      <c r="O31" s="882"/>
      <c r="P31" s="882"/>
    </row>
    <row r="32" spans="1:16" x14ac:dyDescent="0.25">
      <c r="A32" s="310"/>
      <c r="B32" s="910" t="s">
        <v>755</v>
      </c>
      <c r="C32" s="910"/>
      <c r="D32" s="910"/>
      <c r="E32" s="910"/>
      <c r="F32" s="910"/>
      <c r="G32" s="910"/>
      <c r="H32" s="910"/>
      <c r="I32" s="910"/>
      <c r="J32" s="910"/>
      <c r="K32" s="910"/>
      <c r="L32" s="882"/>
      <c r="M32" s="882"/>
      <c r="N32" s="882"/>
      <c r="O32" s="882"/>
      <c r="P32" s="882"/>
    </row>
    <row r="33" spans="1:16" x14ac:dyDescent="0.25">
      <c r="A33" s="310"/>
      <c r="B33" s="882"/>
      <c r="C33" s="882"/>
      <c r="D33" s="882"/>
      <c r="E33" s="882"/>
      <c r="F33" s="882"/>
      <c r="G33" s="882"/>
      <c r="H33" s="882"/>
      <c r="I33" s="882"/>
      <c r="J33" s="882"/>
      <c r="K33" s="882"/>
      <c r="L33" s="882"/>
      <c r="M33" s="882"/>
      <c r="N33" s="882"/>
      <c r="O33" s="882"/>
      <c r="P33" s="882"/>
    </row>
    <row r="34" spans="1:16" x14ac:dyDescent="0.25">
      <c r="A34" s="310"/>
      <c r="B34" s="882"/>
      <c r="C34" s="882"/>
      <c r="D34" s="882"/>
      <c r="E34" s="882"/>
      <c r="F34" s="882"/>
      <c r="G34" s="882"/>
      <c r="H34" s="882"/>
      <c r="I34" s="882"/>
      <c r="J34" s="882"/>
      <c r="K34" s="882"/>
      <c r="L34" s="882"/>
      <c r="M34" s="882"/>
      <c r="N34" s="882"/>
      <c r="O34" s="882"/>
      <c r="P34" s="882"/>
    </row>
    <row r="35" spans="1:16" ht="15" customHeight="1" x14ac:dyDescent="0.25">
      <c r="A35" s="883"/>
      <c r="B35" s="884" t="s">
        <v>756</v>
      </c>
      <c r="C35" s="884" t="s">
        <v>757</v>
      </c>
      <c r="D35" s="884"/>
      <c r="E35" s="884"/>
      <c r="F35" s="884"/>
      <c r="G35" s="884"/>
      <c r="H35" s="1041" t="s">
        <v>2</v>
      </c>
      <c r="I35" s="1048" t="s">
        <v>3</v>
      </c>
      <c r="J35" s="882"/>
      <c r="K35" s="882"/>
      <c r="L35" s="882"/>
      <c r="M35" s="882"/>
      <c r="N35" s="882"/>
      <c r="O35" s="882"/>
      <c r="P35" s="882"/>
    </row>
    <row r="36" spans="1:16" x14ac:dyDescent="0.25">
      <c r="A36" s="310"/>
      <c r="B36" s="884"/>
      <c r="C36" s="911">
        <v>2014</v>
      </c>
      <c r="D36" s="911">
        <v>2015</v>
      </c>
      <c r="E36" s="911">
        <v>2016</v>
      </c>
      <c r="F36" s="911">
        <v>2017</v>
      </c>
      <c r="G36" s="1043">
        <v>2018</v>
      </c>
      <c r="H36" s="1041"/>
      <c r="I36" s="1048"/>
      <c r="J36" s="882"/>
      <c r="K36" s="882"/>
      <c r="L36" s="882"/>
      <c r="M36" s="882"/>
      <c r="N36" s="882"/>
      <c r="O36" s="882"/>
      <c r="P36" s="882"/>
    </row>
    <row r="37" spans="1:16" x14ac:dyDescent="0.25">
      <c r="A37" s="310"/>
      <c r="B37" s="926" t="s">
        <v>562</v>
      </c>
      <c r="C37" s="964">
        <v>1.5596499999999999E-3</v>
      </c>
      <c r="D37" s="964">
        <v>2.2353799999999999E-3</v>
      </c>
      <c r="E37" s="964">
        <v>2.6451080000000002E-2</v>
      </c>
      <c r="F37" s="964">
        <v>4.6226379999999997E-2</v>
      </c>
      <c r="G37" s="1057">
        <v>0.38106276999999994</v>
      </c>
      <c r="H37" s="965">
        <v>2.7597100457072538E-3</v>
      </c>
      <c r="I37" s="928">
        <v>7.2434049562176401</v>
      </c>
      <c r="J37" s="882"/>
      <c r="K37" s="882"/>
      <c r="L37" s="882"/>
      <c r="M37" s="882"/>
      <c r="N37" s="882"/>
      <c r="O37" s="882"/>
      <c r="P37" s="882"/>
    </row>
    <row r="38" spans="1:16" x14ac:dyDescent="0.25">
      <c r="A38" s="310"/>
      <c r="B38" s="926" t="s">
        <v>758</v>
      </c>
      <c r="C38" s="964">
        <v>90.997517410000015</v>
      </c>
      <c r="D38" s="964">
        <v>54.795374239999994</v>
      </c>
      <c r="E38" s="964">
        <v>44.38863057999999</v>
      </c>
      <c r="F38" s="964">
        <v>54.193914880000001</v>
      </c>
      <c r="G38" s="1057">
        <v>84.761325190000008</v>
      </c>
      <c r="H38" s="965">
        <v>0.61385340954274381</v>
      </c>
      <c r="I38" s="928">
        <v>0.56403768536900367</v>
      </c>
      <c r="J38" s="882"/>
      <c r="K38" s="882"/>
      <c r="L38" s="882"/>
      <c r="M38" s="882"/>
      <c r="N38" s="882"/>
      <c r="O38" s="882"/>
      <c r="P38" s="882"/>
    </row>
    <row r="39" spans="1:16" ht="18" x14ac:dyDescent="0.25">
      <c r="A39" s="310"/>
      <c r="B39" s="926" t="s">
        <v>564</v>
      </c>
      <c r="C39" s="964">
        <v>31.837617430000002</v>
      </c>
      <c r="D39" s="964">
        <v>34.782512269999998</v>
      </c>
      <c r="E39" s="964">
        <v>33.500006020000001</v>
      </c>
      <c r="F39" s="964">
        <v>45.654838089999998</v>
      </c>
      <c r="G39" s="1057">
        <v>52.925121539999999</v>
      </c>
      <c r="H39" s="965">
        <v>0.38329115590120594</v>
      </c>
      <c r="I39" s="928">
        <v>0.15924453473404054</v>
      </c>
      <c r="J39" s="882"/>
      <c r="K39" s="882"/>
      <c r="L39" s="882"/>
      <c r="M39" s="882"/>
      <c r="N39" s="882"/>
      <c r="O39" s="882"/>
      <c r="P39" s="882"/>
    </row>
    <row r="40" spans="1:16" x14ac:dyDescent="0.25">
      <c r="A40" s="310"/>
      <c r="B40" s="926" t="s">
        <v>759</v>
      </c>
      <c r="C40" s="964">
        <v>0</v>
      </c>
      <c r="D40" s="964">
        <v>0</v>
      </c>
      <c r="E40" s="964">
        <v>0</v>
      </c>
      <c r="F40" s="964">
        <v>0</v>
      </c>
      <c r="G40" s="1057">
        <v>0</v>
      </c>
      <c r="H40" s="965">
        <v>0</v>
      </c>
      <c r="I40" s="928" t="s">
        <v>284</v>
      </c>
      <c r="J40" s="882"/>
      <c r="K40" s="882"/>
      <c r="L40" s="882"/>
      <c r="M40" s="882"/>
      <c r="N40" s="882"/>
      <c r="O40" s="882"/>
      <c r="P40" s="882"/>
    </row>
    <row r="41" spans="1:16" x14ac:dyDescent="0.25">
      <c r="A41" s="310"/>
      <c r="B41" s="926" t="s">
        <v>566</v>
      </c>
      <c r="C41" s="964">
        <v>7.7981999999999997E-4</v>
      </c>
      <c r="D41" s="964">
        <v>1.11769E-3</v>
      </c>
      <c r="E41" s="964">
        <v>7.7534000000000001E-4</v>
      </c>
      <c r="F41" s="964">
        <v>1.1048800000000001E-3</v>
      </c>
      <c r="G41" s="1057">
        <v>1.3217709999999999E-2</v>
      </c>
      <c r="H41" s="965">
        <v>9.5724510343125961E-5</v>
      </c>
      <c r="I41" s="928">
        <v>10.963027659112299</v>
      </c>
      <c r="J41" s="882"/>
      <c r="K41" s="882"/>
      <c r="L41" s="882"/>
      <c r="M41" s="882"/>
      <c r="N41" s="882"/>
      <c r="O41" s="882"/>
      <c r="P41" s="882"/>
    </row>
    <row r="42" spans="1:16" x14ac:dyDescent="0.25">
      <c r="A42" s="310"/>
      <c r="B42" s="929" t="s">
        <v>582</v>
      </c>
      <c r="C42" s="966">
        <v>122.83747431000002</v>
      </c>
      <c r="D42" s="966">
        <v>89.581239579999988</v>
      </c>
      <c r="E42" s="966">
        <v>77.915863020000003</v>
      </c>
      <c r="F42" s="966">
        <v>99.89608423</v>
      </c>
      <c r="G42" s="1058">
        <v>138.08072720999999</v>
      </c>
      <c r="H42" s="967">
        <v>1</v>
      </c>
      <c r="I42" s="931">
        <v>0.38224364122305299</v>
      </c>
      <c r="J42" s="882"/>
      <c r="K42" s="882"/>
      <c r="L42" s="882"/>
      <c r="M42" s="882"/>
      <c r="N42" s="882"/>
      <c r="O42" s="882"/>
      <c r="P42" s="882"/>
    </row>
    <row r="43" spans="1:16" ht="15" customHeight="1" x14ac:dyDescent="0.25">
      <c r="B43" s="910" t="s">
        <v>760</v>
      </c>
      <c r="C43" s="910"/>
      <c r="D43" s="910"/>
      <c r="E43" s="910"/>
      <c r="F43" s="910"/>
      <c r="G43" s="910"/>
      <c r="H43" s="910"/>
      <c r="I43" s="910"/>
      <c r="J43" s="882"/>
      <c r="K43" s="882"/>
      <c r="L43" s="882"/>
      <c r="M43" s="882"/>
      <c r="N43" s="882"/>
      <c r="O43" s="882"/>
      <c r="P43" s="882"/>
    </row>
    <row r="44" spans="1:16" x14ac:dyDescent="0.25">
      <c r="B44" s="882"/>
      <c r="C44" s="882"/>
      <c r="D44" s="882"/>
      <c r="E44" s="882"/>
      <c r="F44" s="882"/>
      <c r="G44" s="882"/>
      <c r="H44" s="882"/>
      <c r="I44" s="882"/>
      <c r="J44" s="882"/>
      <c r="K44" s="882"/>
      <c r="L44" s="882"/>
      <c r="M44" s="882"/>
      <c r="N44" s="882"/>
      <c r="O44" s="882"/>
      <c r="P44" s="882"/>
    </row>
    <row r="45" spans="1:16" x14ac:dyDescent="0.25">
      <c r="B45" s="882"/>
      <c r="C45" s="882"/>
      <c r="D45" s="882"/>
      <c r="E45" s="882"/>
      <c r="F45" s="882"/>
      <c r="G45" s="882"/>
      <c r="H45" s="882"/>
      <c r="I45" s="882"/>
      <c r="J45" s="882"/>
      <c r="K45" s="882"/>
      <c r="L45" s="882"/>
      <c r="M45" s="882"/>
      <c r="N45" s="882"/>
      <c r="O45" s="882"/>
      <c r="P45" s="882"/>
    </row>
    <row r="46" spans="1:16" x14ac:dyDescent="0.25">
      <c r="B46" s="884" t="s">
        <v>791</v>
      </c>
      <c r="C46" s="884"/>
      <c r="D46" s="884"/>
      <c r="E46" s="884"/>
      <c r="F46" s="884"/>
      <c r="G46" s="884"/>
      <c r="H46" s="884"/>
      <c r="I46" s="884"/>
      <c r="J46" s="884"/>
      <c r="K46" s="884"/>
      <c r="L46" s="884"/>
      <c r="M46" s="884"/>
      <c r="N46" s="884"/>
      <c r="O46" s="882"/>
      <c r="P46" s="882"/>
    </row>
    <row r="47" spans="1:16" x14ac:dyDescent="0.25">
      <c r="B47" s="884" t="s">
        <v>641</v>
      </c>
      <c r="C47" s="968" t="s">
        <v>728</v>
      </c>
      <c r="D47" s="969" t="s">
        <v>642</v>
      </c>
      <c r="E47" s="884">
        <v>2017</v>
      </c>
      <c r="F47" s="884"/>
      <c r="G47" s="884"/>
      <c r="H47" s="884"/>
      <c r="I47" s="884"/>
      <c r="J47" s="1051">
        <v>2018</v>
      </c>
      <c r="K47" s="1051"/>
      <c r="L47" s="1051"/>
      <c r="M47" s="1051"/>
      <c r="N47" s="1051"/>
      <c r="O47" s="882"/>
      <c r="P47" s="882"/>
    </row>
    <row r="48" spans="1:16" x14ac:dyDescent="0.25">
      <c r="B48" s="884"/>
      <c r="C48" s="968"/>
      <c r="D48" s="969"/>
      <c r="E48" s="884" t="s">
        <v>645</v>
      </c>
      <c r="F48" s="884"/>
      <c r="G48" s="884"/>
      <c r="H48" s="885" t="s">
        <v>762</v>
      </c>
      <c r="I48" s="884" t="s">
        <v>695</v>
      </c>
      <c r="J48" s="1051" t="s">
        <v>645</v>
      </c>
      <c r="K48" s="1051"/>
      <c r="L48" s="1051"/>
      <c r="M48" s="1048" t="s">
        <v>762</v>
      </c>
      <c r="N48" s="1051" t="s">
        <v>695</v>
      </c>
      <c r="O48" s="882"/>
      <c r="P48" s="882"/>
    </row>
    <row r="49" spans="2:16" x14ac:dyDescent="0.25">
      <c r="B49" s="884"/>
      <c r="C49" s="968"/>
      <c r="D49" s="969"/>
      <c r="E49" s="970" t="s">
        <v>763</v>
      </c>
      <c r="F49" s="970" t="s">
        <v>764</v>
      </c>
      <c r="G49" s="970" t="s">
        <v>765</v>
      </c>
      <c r="H49" s="885"/>
      <c r="I49" s="884"/>
      <c r="J49" s="1052" t="s">
        <v>763</v>
      </c>
      <c r="K49" s="1052" t="s">
        <v>764</v>
      </c>
      <c r="L49" s="1052" t="s">
        <v>765</v>
      </c>
      <c r="M49" s="1048"/>
      <c r="N49" s="1051"/>
      <c r="O49" s="882"/>
      <c r="P49" s="882"/>
    </row>
    <row r="50" spans="2:16" x14ac:dyDescent="0.25">
      <c r="B50" s="938" t="s">
        <v>651</v>
      </c>
      <c r="C50" s="939" t="s">
        <v>628</v>
      </c>
      <c r="D50" s="971" t="s">
        <v>283</v>
      </c>
      <c r="E50" s="941">
        <v>3536</v>
      </c>
      <c r="F50" s="941">
        <v>24</v>
      </c>
      <c r="G50" s="941">
        <v>0</v>
      </c>
      <c r="H50" s="941">
        <v>12206</v>
      </c>
      <c r="I50" s="941">
        <v>0</v>
      </c>
      <c r="J50" s="941">
        <v>2722</v>
      </c>
      <c r="K50" s="941">
        <v>29</v>
      </c>
      <c r="L50" s="941">
        <v>0</v>
      </c>
      <c r="M50" s="941">
        <v>9058</v>
      </c>
      <c r="N50" s="941">
        <v>0</v>
      </c>
      <c r="O50" s="882"/>
      <c r="P50" s="882"/>
    </row>
    <row r="51" spans="2:16" x14ac:dyDescent="0.25">
      <c r="B51" s="938"/>
      <c r="C51" s="939"/>
      <c r="D51" s="971" t="s">
        <v>652</v>
      </c>
      <c r="E51" s="941">
        <v>552</v>
      </c>
      <c r="F51" s="941">
        <v>0</v>
      </c>
      <c r="G51" s="941">
        <v>0</v>
      </c>
      <c r="H51" s="941">
        <v>1806</v>
      </c>
      <c r="I51" s="941">
        <v>0</v>
      </c>
      <c r="J51" s="941">
        <v>543</v>
      </c>
      <c r="K51" s="941">
        <v>0</v>
      </c>
      <c r="L51" s="941">
        <v>0</v>
      </c>
      <c r="M51" s="941">
        <v>1459</v>
      </c>
      <c r="N51" s="941">
        <v>0</v>
      </c>
      <c r="O51" s="882"/>
      <c r="P51" s="882"/>
    </row>
    <row r="52" spans="2:16" x14ac:dyDescent="0.25">
      <c r="B52" s="938"/>
      <c r="C52" s="942" t="s">
        <v>631</v>
      </c>
      <c r="D52" s="942"/>
      <c r="E52" s="943">
        <v>4088</v>
      </c>
      <c r="F52" s="943">
        <v>24</v>
      </c>
      <c r="G52" s="943">
        <v>0</v>
      </c>
      <c r="H52" s="943">
        <v>14012</v>
      </c>
      <c r="I52" s="943">
        <v>0</v>
      </c>
      <c r="J52" s="1053">
        <v>3265</v>
      </c>
      <c r="K52" s="1053">
        <v>29</v>
      </c>
      <c r="L52" s="1053">
        <v>0</v>
      </c>
      <c r="M52" s="1053">
        <v>10517</v>
      </c>
      <c r="N52" s="1053">
        <v>0</v>
      </c>
      <c r="O52" s="882"/>
      <c r="P52" s="882"/>
    </row>
    <row r="53" spans="2:16" x14ac:dyDescent="0.25">
      <c r="B53" s="938"/>
      <c r="C53" s="939" t="s">
        <v>632</v>
      </c>
      <c r="D53" s="971" t="s">
        <v>283</v>
      </c>
      <c r="E53" s="941">
        <v>3289</v>
      </c>
      <c r="F53" s="941">
        <v>28</v>
      </c>
      <c r="G53" s="941">
        <v>0</v>
      </c>
      <c r="H53" s="941">
        <v>11270</v>
      </c>
      <c r="I53" s="941">
        <v>0</v>
      </c>
      <c r="J53" s="941">
        <v>2645</v>
      </c>
      <c r="K53" s="941">
        <v>24</v>
      </c>
      <c r="L53" s="941">
        <v>0</v>
      </c>
      <c r="M53" s="941">
        <v>8226</v>
      </c>
      <c r="N53" s="941">
        <v>0</v>
      </c>
      <c r="O53" s="882"/>
      <c r="P53" s="882"/>
    </row>
    <row r="54" spans="2:16" x14ac:dyDescent="0.25">
      <c r="B54" s="938"/>
      <c r="C54" s="939"/>
      <c r="D54" s="971" t="s">
        <v>652</v>
      </c>
      <c r="E54" s="941">
        <v>501</v>
      </c>
      <c r="F54" s="941">
        <v>0</v>
      </c>
      <c r="G54" s="941">
        <v>1</v>
      </c>
      <c r="H54" s="941">
        <v>1592</v>
      </c>
      <c r="I54" s="941">
        <v>0</v>
      </c>
      <c r="J54" s="941">
        <v>413</v>
      </c>
      <c r="K54" s="941">
        <v>0</v>
      </c>
      <c r="L54" s="941">
        <v>0</v>
      </c>
      <c r="M54" s="941">
        <v>1172</v>
      </c>
      <c r="N54" s="941">
        <v>0</v>
      </c>
      <c r="O54" s="882"/>
      <c r="P54" s="882"/>
    </row>
    <row r="55" spans="2:16" x14ac:dyDescent="0.25">
      <c r="B55" s="938"/>
      <c r="C55" s="942" t="s">
        <v>634</v>
      </c>
      <c r="D55" s="942"/>
      <c r="E55" s="943">
        <v>3790</v>
      </c>
      <c r="F55" s="943">
        <v>28</v>
      </c>
      <c r="G55" s="943">
        <v>1</v>
      </c>
      <c r="H55" s="943">
        <v>12862</v>
      </c>
      <c r="I55" s="943">
        <v>0</v>
      </c>
      <c r="J55" s="1053">
        <v>3058</v>
      </c>
      <c r="K55" s="1053">
        <v>24</v>
      </c>
      <c r="L55" s="1053">
        <v>0</v>
      </c>
      <c r="M55" s="1053">
        <v>9398</v>
      </c>
      <c r="N55" s="1053">
        <v>0</v>
      </c>
      <c r="O55" s="882"/>
      <c r="P55" s="882"/>
    </row>
    <row r="56" spans="2:16" ht="15.75" thickBot="1" x14ac:dyDescent="0.3">
      <c r="B56" s="974" t="s">
        <v>653</v>
      </c>
      <c r="C56" s="974"/>
      <c r="D56" s="974"/>
      <c r="E56" s="975">
        <v>7878</v>
      </c>
      <c r="F56" s="975">
        <v>52</v>
      </c>
      <c r="G56" s="975">
        <v>1</v>
      </c>
      <c r="H56" s="975">
        <v>26874</v>
      </c>
      <c r="I56" s="975">
        <v>0</v>
      </c>
      <c r="J56" s="1053">
        <v>6323</v>
      </c>
      <c r="K56" s="1053">
        <v>53</v>
      </c>
      <c r="L56" s="1053">
        <v>0</v>
      </c>
      <c r="M56" s="1053">
        <v>19915</v>
      </c>
      <c r="N56" s="1053">
        <v>0</v>
      </c>
      <c r="O56" s="882"/>
      <c r="P56" s="882"/>
    </row>
    <row r="57" spans="2:16" s="310" customFormat="1" x14ac:dyDescent="0.25">
      <c r="B57" s="1003" t="s">
        <v>766</v>
      </c>
      <c r="C57" s="1003"/>
      <c r="D57" s="1003"/>
      <c r="E57" s="1003"/>
      <c r="F57" s="1003"/>
      <c r="G57" s="1003"/>
      <c r="H57" s="1003"/>
      <c r="I57" s="1003"/>
      <c r="J57" s="1003"/>
      <c r="K57" s="1003"/>
      <c r="L57" s="1003"/>
      <c r="M57" s="1003"/>
      <c r="N57" s="1003"/>
      <c r="O57" s="894"/>
      <c r="P57" s="894"/>
    </row>
    <row r="58" spans="2:16" s="310" customFormat="1" x14ac:dyDescent="0.25">
      <c r="B58" s="946" t="s">
        <v>687</v>
      </c>
      <c r="C58" s="946"/>
      <c r="D58" s="946"/>
      <c r="E58" s="946"/>
      <c r="F58" s="946"/>
      <c r="G58" s="946"/>
      <c r="H58" s="946"/>
      <c r="I58" s="946"/>
      <c r="J58" s="946"/>
      <c r="K58" s="946"/>
      <c r="L58" s="946"/>
      <c r="M58" s="946"/>
      <c r="N58" s="946"/>
      <c r="O58" s="894"/>
      <c r="P58" s="894"/>
    </row>
    <row r="59" spans="2:16" x14ac:dyDescent="0.25">
      <c r="B59" s="882"/>
      <c r="C59" s="882"/>
      <c r="D59" s="882"/>
      <c r="E59" s="882"/>
      <c r="F59" s="882"/>
      <c r="G59" s="882"/>
      <c r="H59" s="882"/>
      <c r="I59" s="882"/>
      <c r="J59" s="882"/>
      <c r="K59" s="882"/>
      <c r="L59" s="882"/>
      <c r="M59" s="882"/>
      <c r="N59" s="882"/>
      <c r="O59" s="882"/>
      <c r="P59" s="882"/>
    </row>
    <row r="60" spans="2:16" x14ac:dyDescent="0.25">
      <c r="B60" s="882"/>
      <c r="C60" s="882"/>
      <c r="D60" s="882"/>
      <c r="E60" s="882"/>
      <c r="F60" s="882"/>
      <c r="G60" s="882"/>
      <c r="H60" s="882"/>
      <c r="I60" s="882"/>
      <c r="J60" s="882"/>
      <c r="K60" s="882"/>
      <c r="L60" s="882"/>
      <c r="M60" s="882"/>
      <c r="N60" s="882"/>
      <c r="O60" s="882"/>
      <c r="P60" s="882"/>
    </row>
  </sheetData>
  <mergeCells count="49">
    <mergeCell ref="B56:D56"/>
    <mergeCell ref="B57:N57"/>
    <mergeCell ref="B58:N58"/>
    <mergeCell ref="J48:L48"/>
    <mergeCell ref="M48:M49"/>
    <mergeCell ref="N48:N49"/>
    <mergeCell ref="B50:B55"/>
    <mergeCell ref="C50:C51"/>
    <mergeCell ref="C52:D52"/>
    <mergeCell ref="C53:C54"/>
    <mergeCell ref="C55:D55"/>
    <mergeCell ref="B43:I43"/>
    <mergeCell ref="B46:N46"/>
    <mergeCell ref="B47:B49"/>
    <mergeCell ref="C47:C49"/>
    <mergeCell ref="D47:D49"/>
    <mergeCell ref="E47:I47"/>
    <mergeCell ref="J47:N47"/>
    <mergeCell ref="E48:G48"/>
    <mergeCell ref="H48:H49"/>
    <mergeCell ref="I48:I49"/>
    <mergeCell ref="B30:D30"/>
    <mergeCell ref="B31:K31"/>
    <mergeCell ref="B32:K32"/>
    <mergeCell ref="B35:B36"/>
    <mergeCell ref="C35:G35"/>
    <mergeCell ref="H35:H36"/>
    <mergeCell ref="I35:I36"/>
    <mergeCell ref="K18:K19"/>
    <mergeCell ref="B20:B24"/>
    <mergeCell ref="C23:D23"/>
    <mergeCell ref="C24:D24"/>
    <mergeCell ref="B25:B29"/>
    <mergeCell ref="C28:D28"/>
    <mergeCell ref="C29:D29"/>
    <mergeCell ref="B10:B13"/>
    <mergeCell ref="B14:C14"/>
    <mergeCell ref="B15:J15"/>
    <mergeCell ref="B18:B19"/>
    <mergeCell ref="C18:C19"/>
    <mergeCell ref="D18:D19"/>
    <mergeCell ref="E18:I18"/>
    <mergeCell ref="J18:J19"/>
    <mergeCell ref="B4:B5"/>
    <mergeCell ref="C4:C5"/>
    <mergeCell ref="D4:H4"/>
    <mergeCell ref="I4:I5"/>
    <mergeCell ref="J4:J5"/>
    <mergeCell ref="B6:B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N61"/>
  <sheetViews>
    <sheetView zoomScaleNormal="100" workbookViewId="0"/>
  </sheetViews>
  <sheetFormatPr baseColWidth="10" defaultColWidth="11.42578125" defaultRowHeight="15" x14ac:dyDescent="0.25"/>
  <cols>
    <col min="1" max="1" width="3.7109375" style="309" customWidth="1"/>
    <col min="2" max="2" width="39.85546875" style="309" bestFit="1" customWidth="1"/>
    <col min="3" max="3" width="29.85546875" style="309" customWidth="1"/>
    <col min="4" max="4" width="28.85546875" style="309" customWidth="1"/>
    <col min="5" max="5" width="9" style="309" bestFit="1" customWidth="1"/>
    <col min="6" max="6" width="9.7109375" style="309" bestFit="1" customWidth="1"/>
    <col min="7" max="7" width="7.85546875" style="309" bestFit="1" customWidth="1"/>
    <col min="8" max="8" width="18" style="309" bestFit="1" customWidth="1"/>
    <col min="9" max="9" width="20" style="309" bestFit="1" customWidth="1"/>
    <col min="10" max="10" width="18.28515625" style="309" bestFit="1" customWidth="1"/>
    <col min="11" max="11" width="20" style="309" bestFit="1" customWidth="1"/>
    <col min="12" max="16384" width="11.42578125" style="309"/>
  </cols>
  <sheetData>
    <row r="2" spans="1:14" x14ac:dyDescent="0.25">
      <c r="B2" s="880" t="s">
        <v>944</v>
      </c>
    </row>
    <row r="3" spans="1:14" x14ac:dyDescent="0.25">
      <c r="B3" s="984"/>
    </row>
    <row r="4" spans="1:14" ht="15" customHeight="1" x14ac:dyDescent="0.25">
      <c r="A4" s="883"/>
      <c r="B4" s="884" t="s">
        <v>728</v>
      </c>
      <c r="C4" s="884" t="s">
        <v>729</v>
      </c>
      <c r="D4" s="885" t="s">
        <v>774</v>
      </c>
      <c r="E4" s="884"/>
      <c r="F4" s="884"/>
      <c r="G4" s="884"/>
      <c r="H4" s="884"/>
      <c r="I4" s="1004" t="s">
        <v>2</v>
      </c>
      <c r="J4" s="1004" t="s">
        <v>3</v>
      </c>
      <c r="K4" s="882"/>
      <c r="L4" s="882"/>
      <c r="M4" s="882"/>
      <c r="N4" s="882"/>
    </row>
    <row r="5" spans="1:14" x14ac:dyDescent="0.25">
      <c r="A5" s="886"/>
      <c r="B5" s="884"/>
      <c r="C5" s="884"/>
      <c r="D5" s="887">
        <v>2014</v>
      </c>
      <c r="E5" s="887">
        <v>2015</v>
      </c>
      <c r="F5" s="887">
        <v>2016</v>
      </c>
      <c r="G5" s="887">
        <v>2017</v>
      </c>
      <c r="H5" s="1038">
        <v>2018</v>
      </c>
      <c r="I5" s="1004"/>
      <c r="J5" s="1004"/>
      <c r="K5" s="882"/>
      <c r="L5" s="882"/>
      <c r="M5" s="882"/>
      <c r="N5" s="882"/>
    </row>
    <row r="6" spans="1:14" x14ac:dyDescent="0.25">
      <c r="A6" s="886"/>
      <c r="B6" s="888" t="s">
        <v>705</v>
      </c>
      <c r="C6" s="889" t="s">
        <v>703</v>
      </c>
      <c r="D6" s="905">
        <v>2304</v>
      </c>
      <c r="E6" s="905">
        <v>1835</v>
      </c>
      <c r="F6" s="905">
        <v>896</v>
      </c>
      <c r="G6" s="905">
        <v>1435</v>
      </c>
      <c r="H6" s="1055">
        <v>1397</v>
      </c>
      <c r="I6" s="892">
        <v>0.98937677053824358</v>
      </c>
      <c r="J6" s="892">
        <v>-2.6480836236933758E-2</v>
      </c>
      <c r="K6" s="1005"/>
      <c r="L6" s="882"/>
      <c r="M6" s="882"/>
      <c r="N6" s="882"/>
    </row>
    <row r="7" spans="1:14" x14ac:dyDescent="0.25">
      <c r="B7" s="888"/>
      <c r="C7" s="889" t="s">
        <v>712</v>
      </c>
      <c r="D7" s="905">
        <v>23</v>
      </c>
      <c r="E7" s="905" t="s">
        <v>284</v>
      </c>
      <c r="F7" s="905">
        <v>6</v>
      </c>
      <c r="G7" s="905" t="s">
        <v>284</v>
      </c>
      <c r="H7" s="1055">
        <v>2</v>
      </c>
      <c r="I7" s="892">
        <v>1.4164305949008499E-3</v>
      </c>
      <c r="J7" s="892" t="s">
        <v>284</v>
      </c>
      <c r="K7" s="1005"/>
      <c r="L7" s="882"/>
      <c r="M7" s="882"/>
      <c r="N7" s="882"/>
    </row>
    <row r="8" spans="1:14" x14ac:dyDescent="0.25">
      <c r="B8" s="888"/>
      <c r="C8" s="889" t="s">
        <v>704</v>
      </c>
      <c r="D8" s="905">
        <v>3</v>
      </c>
      <c r="E8" s="905">
        <v>1</v>
      </c>
      <c r="F8" s="905" t="s">
        <v>284</v>
      </c>
      <c r="G8" s="905" t="s">
        <v>284</v>
      </c>
      <c r="H8" s="1055">
        <v>13</v>
      </c>
      <c r="I8" s="892">
        <v>9.2067988668555235E-3</v>
      </c>
      <c r="J8" s="892" t="s">
        <v>284</v>
      </c>
      <c r="K8" s="1005"/>
      <c r="L8" s="882"/>
      <c r="M8" s="882"/>
      <c r="N8" s="882"/>
    </row>
    <row r="9" spans="1:14" x14ac:dyDescent="0.25">
      <c r="B9" s="888"/>
      <c r="C9" s="897" t="s">
        <v>707</v>
      </c>
      <c r="D9" s="1000">
        <v>2330</v>
      </c>
      <c r="E9" s="1000">
        <v>1836</v>
      </c>
      <c r="F9" s="1000">
        <v>902</v>
      </c>
      <c r="G9" s="1000">
        <v>1435</v>
      </c>
      <c r="H9" s="1062">
        <v>1412</v>
      </c>
      <c r="I9" s="900">
        <v>1</v>
      </c>
      <c r="J9" s="900">
        <v>-1.6027874564459976E-2</v>
      </c>
      <c r="K9" s="1005"/>
      <c r="L9" s="882"/>
      <c r="M9" s="882"/>
      <c r="N9" s="882"/>
    </row>
    <row r="10" spans="1:14" x14ac:dyDescent="0.25">
      <c r="B10" s="888" t="s">
        <v>715</v>
      </c>
      <c r="C10" s="889" t="s">
        <v>406</v>
      </c>
      <c r="D10" s="905">
        <v>264</v>
      </c>
      <c r="E10" s="905">
        <v>81</v>
      </c>
      <c r="F10" s="905">
        <v>51</v>
      </c>
      <c r="G10" s="905">
        <v>84</v>
      </c>
      <c r="H10" s="1055">
        <v>75</v>
      </c>
      <c r="I10" s="892">
        <v>0.73529411764705888</v>
      </c>
      <c r="J10" s="892">
        <v>-0.1071428571428571</v>
      </c>
      <c r="K10" s="1005"/>
      <c r="L10" s="882"/>
      <c r="M10" s="882"/>
      <c r="N10" s="882"/>
    </row>
    <row r="11" spans="1:14" x14ac:dyDescent="0.25">
      <c r="B11" s="888"/>
      <c r="C11" s="889" t="s">
        <v>731</v>
      </c>
      <c r="D11" s="905">
        <v>37</v>
      </c>
      <c r="E11" s="905">
        <v>25</v>
      </c>
      <c r="F11" s="905">
        <v>15</v>
      </c>
      <c r="G11" s="905">
        <v>25</v>
      </c>
      <c r="H11" s="1055">
        <v>24</v>
      </c>
      <c r="I11" s="892">
        <v>0.23529411764705882</v>
      </c>
      <c r="J11" s="892">
        <v>-4.0000000000000036E-2</v>
      </c>
      <c r="K11" s="1005"/>
      <c r="L11" s="882"/>
      <c r="M11" s="882"/>
      <c r="N11" s="882"/>
    </row>
    <row r="12" spans="1:14" x14ac:dyDescent="0.25">
      <c r="B12" s="888"/>
      <c r="C12" s="889" t="s">
        <v>722</v>
      </c>
      <c r="D12" s="905">
        <v>9</v>
      </c>
      <c r="E12" s="905">
        <v>1</v>
      </c>
      <c r="F12" s="905" t="s">
        <v>284</v>
      </c>
      <c r="G12" s="905" t="s">
        <v>284</v>
      </c>
      <c r="H12" s="1055">
        <v>3</v>
      </c>
      <c r="I12" s="892">
        <v>2.9411764705882353E-2</v>
      </c>
      <c r="J12" s="892" t="s">
        <v>284</v>
      </c>
      <c r="K12" s="1005"/>
      <c r="L12" s="882"/>
      <c r="M12" s="882"/>
      <c r="N12" s="882"/>
    </row>
    <row r="13" spans="1:14" x14ac:dyDescent="0.25">
      <c r="A13" s="310"/>
      <c r="B13" s="888"/>
      <c r="C13" s="889" t="s">
        <v>714</v>
      </c>
      <c r="D13" s="905">
        <v>1</v>
      </c>
      <c r="E13" s="905" t="s">
        <v>284</v>
      </c>
      <c r="F13" s="905" t="s">
        <v>284</v>
      </c>
      <c r="G13" s="905" t="s">
        <v>284</v>
      </c>
      <c r="H13" s="1055" t="s">
        <v>284</v>
      </c>
      <c r="I13" s="892" t="s">
        <v>284</v>
      </c>
      <c r="J13" s="892" t="s">
        <v>284</v>
      </c>
      <c r="K13" s="1005"/>
      <c r="L13" s="882"/>
      <c r="M13" s="882"/>
      <c r="N13" s="882"/>
    </row>
    <row r="14" spans="1:14" ht="18" x14ac:dyDescent="0.25">
      <c r="A14" s="310"/>
      <c r="B14" s="888"/>
      <c r="C14" s="889" t="s">
        <v>732</v>
      </c>
      <c r="D14" s="905" t="s">
        <v>284</v>
      </c>
      <c r="E14" s="905" t="s">
        <v>284</v>
      </c>
      <c r="F14" s="905" t="s">
        <v>284</v>
      </c>
      <c r="G14" s="905" t="s">
        <v>284</v>
      </c>
      <c r="H14" s="1055" t="s">
        <v>284</v>
      </c>
      <c r="I14" s="892" t="s">
        <v>284</v>
      </c>
      <c r="J14" s="892" t="s">
        <v>284</v>
      </c>
      <c r="K14" s="1005"/>
      <c r="L14" s="882"/>
      <c r="M14" s="882"/>
      <c r="N14" s="882"/>
    </row>
    <row r="15" spans="1:14" x14ac:dyDescent="0.25">
      <c r="A15" s="310"/>
      <c r="B15" s="888"/>
      <c r="C15" s="897" t="s">
        <v>716</v>
      </c>
      <c r="D15" s="1000">
        <v>311</v>
      </c>
      <c r="E15" s="1000">
        <v>107</v>
      </c>
      <c r="F15" s="1000">
        <v>66</v>
      </c>
      <c r="G15" s="1000">
        <v>109</v>
      </c>
      <c r="H15" s="1062">
        <v>102</v>
      </c>
      <c r="I15" s="900">
        <v>1</v>
      </c>
      <c r="J15" s="900">
        <v>-6.4220183486238536E-2</v>
      </c>
      <c r="K15" s="1005"/>
      <c r="L15" s="882"/>
      <c r="M15" s="882"/>
      <c r="N15" s="882"/>
    </row>
    <row r="16" spans="1:14" x14ac:dyDescent="0.25">
      <c r="A16" s="310"/>
      <c r="B16" s="906" t="s">
        <v>294</v>
      </c>
      <c r="C16" s="906"/>
      <c r="D16" s="1001">
        <v>2641</v>
      </c>
      <c r="E16" s="1001">
        <v>1943</v>
      </c>
      <c r="F16" s="1001">
        <v>968</v>
      </c>
      <c r="G16" s="1001">
        <v>1544</v>
      </c>
      <c r="H16" s="1062">
        <v>1514</v>
      </c>
      <c r="I16" s="909"/>
      <c r="J16" s="909">
        <v>-1.9430051813471502E-2</v>
      </c>
      <c r="K16" s="1005"/>
      <c r="L16" s="882"/>
      <c r="M16" s="882"/>
      <c r="N16" s="882"/>
    </row>
    <row r="17" spans="1:14" ht="15" customHeight="1" x14ac:dyDescent="0.25">
      <c r="A17" s="310"/>
      <c r="B17" s="910" t="s">
        <v>733</v>
      </c>
      <c r="C17" s="910"/>
      <c r="D17" s="910"/>
      <c r="E17" s="910"/>
      <c r="F17" s="910"/>
      <c r="G17" s="910"/>
      <c r="H17" s="910"/>
      <c r="I17" s="910"/>
      <c r="J17" s="910"/>
      <c r="K17" s="882"/>
      <c r="L17" s="882"/>
      <c r="M17" s="882"/>
      <c r="N17" s="882"/>
    </row>
    <row r="18" spans="1:14" x14ac:dyDescent="0.25">
      <c r="A18" s="310"/>
      <c r="B18" s="882"/>
      <c r="C18" s="882"/>
      <c r="D18" s="882"/>
      <c r="E18" s="882"/>
      <c r="F18" s="882"/>
      <c r="G18" s="882"/>
      <c r="H18" s="882"/>
      <c r="I18" s="882"/>
      <c r="J18" s="882"/>
      <c r="K18" s="882"/>
      <c r="L18" s="882"/>
      <c r="M18" s="882"/>
      <c r="N18" s="882"/>
    </row>
    <row r="19" spans="1:14" x14ac:dyDescent="0.25">
      <c r="A19" s="883"/>
      <c r="B19" s="884" t="s">
        <v>734</v>
      </c>
      <c r="C19" s="884" t="s">
        <v>735</v>
      </c>
      <c r="D19" s="884" t="s">
        <v>25</v>
      </c>
      <c r="E19" s="884" t="s">
        <v>736</v>
      </c>
      <c r="F19" s="884"/>
      <c r="G19" s="884"/>
      <c r="H19" s="884"/>
      <c r="I19" s="884"/>
      <c r="J19" s="1041" t="s">
        <v>2</v>
      </c>
      <c r="K19" s="1042" t="s">
        <v>3</v>
      </c>
      <c r="L19" s="882"/>
      <c r="M19" s="882"/>
      <c r="N19" s="882"/>
    </row>
    <row r="20" spans="1:14" x14ac:dyDescent="0.25">
      <c r="A20" s="883"/>
      <c r="B20" s="884"/>
      <c r="C20" s="884"/>
      <c r="D20" s="884"/>
      <c r="E20" s="911">
        <v>2014</v>
      </c>
      <c r="F20" s="911">
        <v>2015</v>
      </c>
      <c r="G20" s="911">
        <v>2016</v>
      </c>
      <c r="H20" s="911">
        <v>2017</v>
      </c>
      <c r="I20" s="1043">
        <v>2018</v>
      </c>
      <c r="J20" s="1041"/>
      <c r="K20" s="1042"/>
      <c r="L20" s="882"/>
      <c r="M20" s="882"/>
      <c r="N20" s="882"/>
    </row>
    <row r="21" spans="1:14" x14ac:dyDescent="0.25">
      <c r="A21" s="886"/>
      <c r="B21" s="888" t="s">
        <v>737</v>
      </c>
      <c r="C21" s="889" t="s">
        <v>26</v>
      </c>
      <c r="D21" s="914" t="s">
        <v>27</v>
      </c>
      <c r="E21" s="915">
        <v>3147.1656529699999</v>
      </c>
      <c r="F21" s="915">
        <v>2297.8166804100001</v>
      </c>
      <c r="G21" s="915">
        <v>2459.57646191</v>
      </c>
      <c r="H21" s="915">
        <v>3118.2947690700007</v>
      </c>
      <c r="I21" s="1044">
        <v>2624.1190622600002</v>
      </c>
      <c r="J21" s="916">
        <f>+I21/I25</f>
        <v>0.93182674423998113</v>
      </c>
      <c r="K21" s="917">
        <f>+IF(H21=0,"-",(I21/H21-1))</f>
        <v>-0.15847626456346309</v>
      </c>
      <c r="L21" s="882"/>
      <c r="M21" s="882"/>
      <c r="N21" s="882"/>
    </row>
    <row r="22" spans="1:14" ht="18" x14ac:dyDescent="0.25">
      <c r="A22" s="310"/>
      <c r="B22" s="888"/>
      <c r="C22" s="889" t="s">
        <v>813</v>
      </c>
      <c r="D22" s="914" t="s">
        <v>814</v>
      </c>
      <c r="E22" s="915">
        <v>127.97921284</v>
      </c>
      <c r="F22" s="915">
        <v>38.514986089999994</v>
      </c>
      <c r="G22" s="915">
        <v>76.577806809999998</v>
      </c>
      <c r="H22" s="915">
        <v>94.333193879999996</v>
      </c>
      <c r="I22" s="1044">
        <v>98.486915690000004</v>
      </c>
      <c r="J22" s="916">
        <f>+I22/I25</f>
        <v>3.4972781272588953E-2</v>
      </c>
      <c r="K22" s="917">
        <f t="shared" ref="K22:K31" si="0">+IF(H22=0,"-",(I22/H22-1))</f>
        <v>4.4032451771789827E-2</v>
      </c>
      <c r="L22" s="882"/>
      <c r="M22" s="882"/>
      <c r="N22" s="882"/>
    </row>
    <row r="23" spans="1:14" ht="18" x14ac:dyDescent="0.25">
      <c r="A23" s="310"/>
      <c r="B23" s="888"/>
      <c r="C23" s="889" t="s">
        <v>820</v>
      </c>
      <c r="D23" s="914" t="s">
        <v>821</v>
      </c>
      <c r="E23" s="915">
        <v>74.889866400000002</v>
      </c>
      <c r="F23" s="915">
        <v>44.909183599999999</v>
      </c>
      <c r="G23" s="915">
        <v>29.669361590000001</v>
      </c>
      <c r="H23" s="915">
        <v>22.225140100000001</v>
      </c>
      <c r="I23" s="1044">
        <v>24.951278909999999</v>
      </c>
      <c r="J23" s="916">
        <f>+I23/I25</f>
        <v>8.8602187780705763E-3</v>
      </c>
      <c r="K23" s="917">
        <f t="shared" si="0"/>
        <v>0.12266014062156572</v>
      </c>
      <c r="L23" s="882"/>
      <c r="M23" s="882"/>
      <c r="N23" s="882"/>
    </row>
    <row r="24" spans="1:14" x14ac:dyDescent="0.25">
      <c r="B24" s="888"/>
      <c r="C24" s="918" t="s">
        <v>71</v>
      </c>
      <c r="D24" s="918"/>
      <c r="E24" s="915">
        <v>127.02550036000001</v>
      </c>
      <c r="F24" s="915">
        <v>91.346152190000012</v>
      </c>
      <c r="G24" s="915">
        <v>27.752159429999995</v>
      </c>
      <c r="H24" s="915">
        <v>106.41359862</v>
      </c>
      <c r="I24" s="1044">
        <v>68.544640279999996</v>
      </c>
      <c r="J24" s="916">
        <f>+I24/I25</f>
        <v>2.4340255709359496E-2</v>
      </c>
      <c r="K24" s="917">
        <f t="shared" si="0"/>
        <v>-0.35586578060600127</v>
      </c>
      <c r="L24" s="882"/>
      <c r="M24" s="882"/>
      <c r="N24" s="882"/>
    </row>
    <row r="25" spans="1:14" ht="41.45" customHeight="1" x14ac:dyDescent="0.25">
      <c r="B25" s="888"/>
      <c r="C25" s="919" t="s">
        <v>18</v>
      </c>
      <c r="D25" s="919"/>
      <c r="E25" s="920">
        <v>3477.0602325699997</v>
      </c>
      <c r="F25" s="920">
        <v>2472.5870022899999</v>
      </c>
      <c r="G25" s="920">
        <v>2593.5757897399999</v>
      </c>
      <c r="H25" s="920">
        <v>3341.2667016700007</v>
      </c>
      <c r="I25" s="1045">
        <v>2816.1018971399999</v>
      </c>
      <c r="J25" s="921">
        <f>+I25/I25</f>
        <v>1</v>
      </c>
      <c r="K25" s="922">
        <f t="shared" si="0"/>
        <v>-0.15717536234611795</v>
      </c>
      <c r="L25" s="882"/>
      <c r="M25" s="882"/>
      <c r="N25" s="882"/>
    </row>
    <row r="26" spans="1:14" x14ac:dyDescent="0.25">
      <c r="B26" s="888" t="s">
        <v>745</v>
      </c>
      <c r="C26" s="889" t="s">
        <v>407</v>
      </c>
      <c r="D26" s="914" t="s">
        <v>810</v>
      </c>
      <c r="E26" s="915">
        <v>47.111738389999999</v>
      </c>
      <c r="F26" s="915">
        <v>29.388254079999999</v>
      </c>
      <c r="G26" s="915">
        <v>17.414784600000001</v>
      </c>
      <c r="H26" s="915">
        <v>28.651161340000002</v>
      </c>
      <c r="I26" s="1044">
        <v>38.823909280000002</v>
      </c>
      <c r="J26" s="916">
        <f>+I26/I30</f>
        <v>0.57405670501319706</v>
      </c>
      <c r="K26" s="917">
        <f t="shared" si="0"/>
        <v>0.35505534380548087</v>
      </c>
      <c r="L26" s="882"/>
      <c r="M26" s="882"/>
      <c r="N26" s="882"/>
    </row>
    <row r="27" spans="1:14" x14ac:dyDescent="0.25">
      <c r="B27" s="888"/>
      <c r="C27" s="889" t="s">
        <v>822</v>
      </c>
      <c r="D27" s="914" t="s">
        <v>823</v>
      </c>
      <c r="E27" s="915">
        <v>5.9178478399999994</v>
      </c>
      <c r="F27" s="915">
        <v>4.6808960600000002</v>
      </c>
      <c r="G27" s="915">
        <v>5.3969222800000001</v>
      </c>
      <c r="H27" s="915">
        <v>3.4266193399999998</v>
      </c>
      <c r="I27" s="1044">
        <v>6.4875843999999994</v>
      </c>
      <c r="J27" s="916">
        <f>+I27/I30</f>
        <v>9.5926489455237532E-2</v>
      </c>
      <c r="K27" s="917">
        <f t="shared" si="0"/>
        <v>0.89329007872814947</v>
      </c>
      <c r="L27" s="882"/>
      <c r="M27" s="882"/>
      <c r="N27" s="882"/>
    </row>
    <row r="28" spans="1:14" ht="18" x14ac:dyDescent="0.25">
      <c r="B28" s="888"/>
      <c r="C28" s="889" t="s">
        <v>824</v>
      </c>
      <c r="D28" s="914" t="s">
        <v>825</v>
      </c>
      <c r="E28" s="915">
        <v>1.6510317899999998</v>
      </c>
      <c r="F28" s="915">
        <v>0</v>
      </c>
      <c r="G28" s="915">
        <v>0</v>
      </c>
      <c r="H28" s="915">
        <v>0</v>
      </c>
      <c r="I28" s="1044">
        <v>6.0087718700000003</v>
      </c>
      <c r="J28" s="916">
        <f>+I28/I30</f>
        <v>8.8846688672980192E-2</v>
      </c>
      <c r="K28" s="917" t="str">
        <f t="shared" si="0"/>
        <v>-</v>
      </c>
      <c r="L28" s="882"/>
      <c r="M28" s="882"/>
      <c r="N28" s="882"/>
    </row>
    <row r="29" spans="1:14" x14ac:dyDescent="0.25">
      <c r="B29" s="888"/>
      <c r="C29" s="918" t="s">
        <v>71</v>
      </c>
      <c r="D29" s="918"/>
      <c r="E29" s="915">
        <v>182.56839456000017</v>
      </c>
      <c r="F29" s="915">
        <v>17.282567400000005</v>
      </c>
      <c r="G29" s="915">
        <v>3.6892829499999991</v>
      </c>
      <c r="H29" s="915">
        <v>75.118258610000083</v>
      </c>
      <c r="I29" s="1044">
        <v>16.310525869999999</v>
      </c>
      <c r="J29" s="916">
        <f>+I29/I30</f>
        <v>0.24117011685858514</v>
      </c>
      <c r="K29" s="917">
        <f t="shared" si="0"/>
        <v>-0.78286869035820983</v>
      </c>
      <c r="L29" s="882"/>
      <c r="M29" s="882"/>
      <c r="N29" s="882"/>
    </row>
    <row r="30" spans="1:14" ht="41.45" customHeight="1" x14ac:dyDescent="0.25">
      <c r="A30" s="310"/>
      <c r="B30" s="888"/>
      <c r="C30" s="919" t="s">
        <v>22</v>
      </c>
      <c r="D30" s="919"/>
      <c r="E30" s="920">
        <v>237.24901258000017</v>
      </c>
      <c r="F30" s="920">
        <v>51.351717540000003</v>
      </c>
      <c r="G30" s="920">
        <v>26.500989830000002</v>
      </c>
      <c r="H30" s="920">
        <v>107.19603929000009</v>
      </c>
      <c r="I30" s="1045">
        <v>67.630791420000008</v>
      </c>
      <c r="J30" s="921">
        <f>+I30/I30</f>
        <v>1</v>
      </c>
      <c r="K30" s="922">
        <f t="shared" si="0"/>
        <v>-0.36909244158698096</v>
      </c>
      <c r="L30" s="882"/>
      <c r="M30" s="882"/>
      <c r="N30" s="882"/>
    </row>
    <row r="31" spans="1:14" x14ac:dyDescent="0.25">
      <c r="A31" s="310"/>
      <c r="B31" s="906" t="s">
        <v>826</v>
      </c>
      <c r="C31" s="906"/>
      <c r="D31" s="906"/>
      <c r="E31" s="924">
        <v>3714.3092451500002</v>
      </c>
      <c r="F31" s="924">
        <v>2523.9387198300001</v>
      </c>
      <c r="G31" s="924">
        <v>2620.0767795699999</v>
      </c>
      <c r="H31" s="924">
        <v>3448.4627409600002</v>
      </c>
      <c r="I31" s="1045">
        <v>2883.73268856</v>
      </c>
      <c r="J31" s="1046"/>
      <c r="K31" s="1047">
        <f t="shared" si="0"/>
        <v>-0.16376284008879505</v>
      </c>
      <c r="L31" s="882"/>
      <c r="M31" s="882"/>
      <c r="N31" s="882"/>
    </row>
    <row r="32" spans="1:14" x14ac:dyDescent="0.25">
      <c r="A32" s="310"/>
      <c r="B32" s="910" t="s">
        <v>754</v>
      </c>
      <c r="C32" s="910"/>
      <c r="D32" s="910"/>
      <c r="E32" s="910"/>
      <c r="F32" s="910"/>
      <c r="G32" s="910"/>
      <c r="H32" s="910"/>
      <c r="I32" s="910"/>
      <c r="J32" s="910"/>
      <c r="K32" s="910"/>
      <c r="L32" s="882"/>
      <c r="M32" s="882"/>
      <c r="N32" s="882"/>
    </row>
    <row r="33" spans="1:14" x14ac:dyDescent="0.25">
      <c r="A33" s="310"/>
      <c r="B33" s="910" t="s">
        <v>755</v>
      </c>
      <c r="C33" s="910"/>
      <c r="D33" s="910"/>
      <c r="E33" s="910"/>
      <c r="F33" s="910"/>
      <c r="G33" s="910"/>
      <c r="H33" s="910"/>
      <c r="I33" s="910"/>
      <c r="J33" s="910"/>
      <c r="K33" s="910"/>
      <c r="L33" s="882"/>
      <c r="M33" s="882"/>
      <c r="N33" s="882"/>
    </row>
    <row r="34" spans="1:14" x14ac:dyDescent="0.25">
      <c r="A34" s="310"/>
      <c r="B34" s="882"/>
      <c r="C34" s="882"/>
      <c r="D34" s="882"/>
      <c r="E34" s="882"/>
      <c r="F34" s="882"/>
      <c r="G34" s="882"/>
      <c r="H34" s="882"/>
      <c r="I34" s="882"/>
      <c r="J34" s="882"/>
      <c r="K34" s="882"/>
      <c r="L34" s="882"/>
      <c r="M34" s="882"/>
      <c r="N34" s="882"/>
    </row>
    <row r="35" spans="1:14" x14ac:dyDescent="0.25">
      <c r="A35" s="310"/>
      <c r="B35" s="882"/>
      <c r="C35" s="882"/>
      <c r="D35" s="882"/>
      <c r="E35" s="882"/>
      <c r="F35" s="882"/>
      <c r="G35" s="882"/>
      <c r="H35" s="882"/>
      <c r="I35" s="882"/>
      <c r="J35" s="882"/>
      <c r="K35" s="882"/>
      <c r="L35" s="882"/>
      <c r="M35" s="882"/>
      <c r="N35" s="882"/>
    </row>
    <row r="36" spans="1:14" ht="15" customHeight="1" x14ac:dyDescent="0.25">
      <c r="A36" s="883"/>
      <c r="B36" s="884" t="s">
        <v>756</v>
      </c>
      <c r="C36" s="884" t="s">
        <v>757</v>
      </c>
      <c r="D36" s="884"/>
      <c r="E36" s="884"/>
      <c r="F36" s="884"/>
      <c r="G36" s="884"/>
      <c r="H36" s="1041" t="s">
        <v>2</v>
      </c>
      <c r="I36" s="1048" t="s">
        <v>3</v>
      </c>
      <c r="J36" s="882"/>
      <c r="K36" s="882"/>
      <c r="L36" s="882"/>
      <c r="M36" s="882"/>
      <c r="N36" s="882"/>
    </row>
    <row r="37" spans="1:14" x14ac:dyDescent="0.25">
      <c r="A37" s="310"/>
      <c r="B37" s="884"/>
      <c r="C37" s="911">
        <v>2014</v>
      </c>
      <c r="D37" s="911">
        <v>2015</v>
      </c>
      <c r="E37" s="911">
        <v>2016</v>
      </c>
      <c r="F37" s="911">
        <v>2017</v>
      </c>
      <c r="G37" s="1043">
        <v>2018</v>
      </c>
      <c r="H37" s="1041"/>
      <c r="I37" s="1048"/>
      <c r="J37" s="882"/>
      <c r="K37" s="882"/>
      <c r="L37" s="882"/>
      <c r="M37" s="882"/>
      <c r="N37" s="882"/>
    </row>
    <row r="38" spans="1:14" x14ac:dyDescent="0.25">
      <c r="A38" s="310"/>
      <c r="B38" s="926" t="s">
        <v>562</v>
      </c>
      <c r="C38" s="964">
        <v>0.42303435000000011</v>
      </c>
      <c r="D38" s="964">
        <v>0.25409836000000002</v>
      </c>
      <c r="E38" s="964">
        <v>0.23108812000000001</v>
      </c>
      <c r="F38" s="964">
        <v>0.19348638999999973</v>
      </c>
      <c r="G38" s="1057">
        <v>0.50865501000000002</v>
      </c>
      <c r="H38" s="965">
        <v>2.4871681856510251E-2</v>
      </c>
      <c r="I38" s="928">
        <v>1.6288929676139015</v>
      </c>
      <c r="J38" s="882"/>
      <c r="K38" s="882"/>
      <c r="L38" s="882"/>
      <c r="M38" s="882"/>
      <c r="N38" s="882"/>
    </row>
    <row r="39" spans="1:14" x14ac:dyDescent="0.25">
      <c r="A39" s="310"/>
      <c r="B39" s="926" t="s">
        <v>758</v>
      </c>
      <c r="C39" s="964">
        <v>33.485563400000004</v>
      </c>
      <c r="D39" s="964">
        <v>9.8431592599999984</v>
      </c>
      <c r="E39" s="964">
        <v>5.0789357200000023</v>
      </c>
      <c r="F39" s="964">
        <v>8.1058180700000015</v>
      </c>
      <c r="G39" s="1057">
        <v>12.427175790000001</v>
      </c>
      <c r="H39" s="965">
        <v>0.60765107302060484</v>
      </c>
      <c r="I39" s="928">
        <v>0.53311802493983174</v>
      </c>
      <c r="J39" s="882"/>
      <c r="K39" s="882"/>
      <c r="L39" s="882"/>
      <c r="M39" s="882"/>
      <c r="N39" s="882"/>
    </row>
    <row r="40" spans="1:14" x14ac:dyDescent="0.25">
      <c r="A40" s="310"/>
      <c r="B40" s="926" t="s">
        <v>564</v>
      </c>
      <c r="C40" s="964">
        <v>7.41702774</v>
      </c>
      <c r="D40" s="964">
        <v>6.1552150899999996</v>
      </c>
      <c r="E40" s="964">
        <v>4.23685782</v>
      </c>
      <c r="F40" s="964">
        <v>7.0903654000000005</v>
      </c>
      <c r="G40" s="1057">
        <v>7.4994028600000009</v>
      </c>
      <c r="H40" s="965">
        <v>0.36669797481739758</v>
      </c>
      <c r="I40" s="928">
        <v>5.7689193281914797E-2</v>
      </c>
      <c r="J40" s="882"/>
      <c r="K40" s="882"/>
      <c r="L40" s="882"/>
      <c r="M40" s="882"/>
      <c r="N40" s="882"/>
    </row>
    <row r="41" spans="1:14" x14ac:dyDescent="0.25">
      <c r="A41" s="310"/>
      <c r="B41" s="926" t="s">
        <v>759</v>
      </c>
      <c r="C41" s="964">
        <v>0</v>
      </c>
      <c r="D41" s="964">
        <v>1.2136870000000001E-2</v>
      </c>
      <c r="E41" s="964">
        <v>0</v>
      </c>
      <c r="F41" s="964">
        <v>0</v>
      </c>
      <c r="G41" s="1057">
        <v>0</v>
      </c>
      <c r="H41" s="965">
        <v>0</v>
      </c>
      <c r="I41" s="928" t="s">
        <v>284</v>
      </c>
      <c r="J41" s="882"/>
      <c r="K41" s="882"/>
      <c r="L41" s="882"/>
      <c r="M41" s="882"/>
      <c r="N41" s="882"/>
    </row>
    <row r="42" spans="1:14" x14ac:dyDescent="0.25">
      <c r="B42" s="926" t="s">
        <v>566</v>
      </c>
      <c r="C42" s="964">
        <v>5.3653519999999996E-2</v>
      </c>
      <c r="D42" s="964">
        <v>1.1410399999999999E-2</v>
      </c>
      <c r="E42" s="964">
        <v>1.1155500000000001E-3</v>
      </c>
      <c r="F42" s="964">
        <v>5.0768099999999993E-3</v>
      </c>
      <c r="G42" s="1057">
        <v>1.5936989999999998E-2</v>
      </c>
      <c r="H42" s="965">
        <v>7.7927030548737789E-4</v>
      </c>
      <c r="I42" s="928">
        <v>2.1391740088756523</v>
      </c>
      <c r="J42" s="882"/>
      <c r="K42" s="882"/>
      <c r="L42" s="882"/>
      <c r="M42" s="882"/>
      <c r="N42" s="882"/>
    </row>
    <row r="43" spans="1:14" x14ac:dyDescent="0.25">
      <c r="B43" s="929" t="s">
        <v>582</v>
      </c>
      <c r="C43" s="966">
        <v>41.379279010000005</v>
      </c>
      <c r="D43" s="966">
        <v>16.276019979999997</v>
      </c>
      <c r="E43" s="966">
        <v>9.5479972100000019</v>
      </c>
      <c r="F43" s="966">
        <v>15.394746670000002</v>
      </c>
      <c r="G43" s="1058">
        <v>20.451170650000002</v>
      </c>
      <c r="H43" s="967">
        <v>1</v>
      </c>
      <c r="I43" s="931">
        <v>0.32845126252408807</v>
      </c>
      <c r="J43" s="882"/>
      <c r="K43" s="882"/>
      <c r="L43" s="882"/>
      <c r="M43" s="882"/>
      <c r="N43" s="882"/>
    </row>
    <row r="44" spans="1:14" ht="15" customHeight="1" x14ac:dyDescent="0.25">
      <c r="B44" s="910" t="s">
        <v>760</v>
      </c>
      <c r="C44" s="910"/>
      <c r="D44" s="910"/>
      <c r="E44" s="910"/>
      <c r="F44" s="910"/>
      <c r="G44" s="910"/>
      <c r="H44" s="910"/>
      <c r="I44" s="910"/>
      <c r="J44" s="882"/>
      <c r="K44" s="882"/>
      <c r="L44" s="882"/>
      <c r="M44" s="882"/>
      <c r="N44" s="882"/>
    </row>
    <row r="45" spans="1:14" x14ac:dyDescent="0.25">
      <c r="B45" s="882"/>
      <c r="C45" s="882"/>
      <c r="D45" s="882"/>
      <c r="E45" s="882"/>
      <c r="F45" s="882"/>
      <c r="G45" s="882"/>
      <c r="H45" s="882"/>
      <c r="I45" s="882"/>
      <c r="J45" s="882"/>
      <c r="K45" s="882"/>
      <c r="L45" s="882"/>
      <c r="M45" s="882"/>
      <c r="N45" s="882"/>
    </row>
    <row r="46" spans="1:14" x14ac:dyDescent="0.25">
      <c r="B46" s="882"/>
      <c r="C46" s="882"/>
      <c r="D46" s="882"/>
      <c r="E46" s="882"/>
      <c r="F46" s="882"/>
      <c r="G46" s="882"/>
      <c r="H46" s="882"/>
      <c r="I46" s="882"/>
      <c r="J46" s="882"/>
      <c r="K46" s="882"/>
      <c r="L46" s="882"/>
      <c r="M46" s="882"/>
      <c r="N46" s="882"/>
    </row>
    <row r="47" spans="1:14" x14ac:dyDescent="0.25">
      <c r="B47" s="884" t="s">
        <v>791</v>
      </c>
      <c r="C47" s="884"/>
      <c r="D47" s="884"/>
      <c r="E47" s="884"/>
      <c r="F47" s="884"/>
      <c r="G47" s="884"/>
      <c r="H47" s="884"/>
      <c r="I47" s="884"/>
      <c r="J47" s="884"/>
      <c r="K47" s="884"/>
      <c r="L47" s="884"/>
      <c r="M47" s="884"/>
      <c r="N47" s="884"/>
    </row>
    <row r="48" spans="1:14" x14ac:dyDescent="0.25">
      <c r="B48" s="884" t="s">
        <v>641</v>
      </c>
      <c r="C48" s="968" t="s">
        <v>728</v>
      </c>
      <c r="D48" s="969" t="s">
        <v>642</v>
      </c>
      <c r="E48" s="884">
        <v>2017</v>
      </c>
      <c r="F48" s="884"/>
      <c r="G48" s="884"/>
      <c r="H48" s="884"/>
      <c r="I48" s="884"/>
      <c r="J48" s="1051">
        <v>2018</v>
      </c>
      <c r="K48" s="1051"/>
      <c r="L48" s="1051"/>
      <c r="M48" s="1051"/>
      <c r="N48" s="1051"/>
    </row>
    <row r="49" spans="2:14" x14ac:dyDescent="0.25">
      <c r="B49" s="884"/>
      <c r="C49" s="968"/>
      <c r="D49" s="969"/>
      <c r="E49" s="884" t="s">
        <v>645</v>
      </c>
      <c r="F49" s="884"/>
      <c r="G49" s="884"/>
      <c r="H49" s="885" t="s">
        <v>762</v>
      </c>
      <c r="I49" s="884" t="s">
        <v>695</v>
      </c>
      <c r="J49" s="1051" t="s">
        <v>645</v>
      </c>
      <c r="K49" s="1051"/>
      <c r="L49" s="1051"/>
      <c r="M49" s="1048" t="s">
        <v>762</v>
      </c>
      <c r="N49" s="1051" t="s">
        <v>695</v>
      </c>
    </row>
    <row r="50" spans="2:14" x14ac:dyDescent="0.25">
      <c r="B50" s="884"/>
      <c r="C50" s="968"/>
      <c r="D50" s="969"/>
      <c r="E50" s="970" t="s">
        <v>763</v>
      </c>
      <c r="F50" s="970" t="s">
        <v>764</v>
      </c>
      <c r="G50" s="970" t="s">
        <v>765</v>
      </c>
      <c r="H50" s="885"/>
      <c r="I50" s="884"/>
      <c r="J50" s="1052" t="s">
        <v>763</v>
      </c>
      <c r="K50" s="1052" t="s">
        <v>764</v>
      </c>
      <c r="L50" s="1052" t="s">
        <v>765</v>
      </c>
      <c r="M50" s="1048"/>
      <c r="N50" s="1051"/>
    </row>
    <row r="51" spans="2:14" x14ac:dyDescent="0.25">
      <c r="B51" s="938" t="s">
        <v>235</v>
      </c>
      <c r="C51" s="971" t="s">
        <v>628</v>
      </c>
      <c r="D51" s="950" t="s">
        <v>654</v>
      </c>
      <c r="E51" s="941">
        <v>14961</v>
      </c>
      <c r="F51" s="941">
        <v>78</v>
      </c>
      <c r="G51" s="941">
        <v>0</v>
      </c>
      <c r="H51" s="941">
        <v>53995</v>
      </c>
      <c r="I51" s="941">
        <v>0</v>
      </c>
      <c r="J51" s="973">
        <v>12222</v>
      </c>
      <c r="K51" s="973">
        <v>73</v>
      </c>
      <c r="L51" s="973">
        <v>0</v>
      </c>
      <c r="M51" s="973">
        <v>44469</v>
      </c>
      <c r="N51" s="973">
        <v>0</v>
      </c>
    </row>
    <row r="52" spans="2:14" x14ac:dyDescent="0.25">
      <c r="B52" s="938"/>
      <c r="C52" s="971" t="s">
        <v>632</v>
      </c>
      <c r="D52" s="950" t="s">
        <v>654</v>
      </c>
      <c r="E52" s="941">
        <v>11141</v>
      </c>
      <c r="F52" s="941">
        <v>77</v>
      </c>
      <c r="G52" s="941">
        <v>1</v>
      </c>
      <c r="H52" s="941">
        <v>40615</v>
      </c>
      <c r="I52" s="941">
        <v>0</v>
      </c>
      <c r="J52" s="973">
        <v>11481</v>
      </c>
      <c r="K52" s="973">
        <v>72</v>
      </c>
      <c r="L52" s="941">
        <v>1</v>
      </c>
      <c r="M52" s="973">
        <v>42218</v>
      </c>
      <c r="N52" s="941">
        <v>0</v>
      </c>
    </row>
    <row r="53" spans="2:14" x14ac:dyDescent="0.25">
      <c r="B53" s="974" t="s">
        <v>294</v>
      </c>
      <c r="C53" s="974"/>
      <c r="D53" s="974"/>
      <c r="E53" s="975">
        <v>26102</v>
      </c>
      <c r="F53" s="975">
        <v>155</v>
      </c>
      <c r="G53" s="975">
        <v>1</v>
      </c>
      <c r="H53" s="975">
        <v>94610</v>
      </c>
      <c r="I53" s="975">
        <v>0</v>
      </c>
      <c r="J53" s="1053">
        <v>23703</v>
      </c>
      <c r="K53" s="1053">
        <v>145</v>
      </c>
      <c r="L53" s="1053">
        <v>1</v>
      </c>
      <c r="M53" s="1053">
        <v>86687</v>
      </c>
      <c r="N53" s="1053">
        <v>0</v>
      </c>
    </row>
    <row r="54" spans="2:14" x14ac:dyDescent="0.25">
      <c r="B54" s="946" t="s">
        <v>766</v>
      </c>
      <c r="C54" s="946"/>
      <c r="D54" s="946"/>
      <c r="E54" s="946"/>
      <c r="F54" s="946"/>
      <c r="G54" s="946"/>
      <c r="H54" s="946"/>
      <c r="I54" s="946"/>
      <c r="J54" s="946"/>
      <c r="K54" s="946"/>
      <c r="L54" s="946"/>
      <c r="M54" s="946"/>
      <c r="N54" s="946"/>
    </row>
    <row r="55" spans="2:14" x14ac:dyDescent="0.25">
      <c r="B55" s="995" t="s">
        <v>687</v>
      </c>
      <c r="C55" s="995"/>
      <c r="D55" s="995"/>
      <c r="E55" s="995"/>
      <c r="F55" s="995"/>
      <c r="G55" s="995"/>
      <c r="H55" s="995"/>
      <c r="I55" s="995"/>
      <c r="J55" s="995"/>
      <c r="K55" s="995"/>
      <c r="L55" s="995"/>
      <c r="M55" s="995"/>
      <c r="N55" s="995"/>
    </row>
    <row r="56" spans="2:14" x14ac:dyDescent="0.25">
      <c r="B56" s="882"/>
      <c r="C56" s="882"/>
      <c r="D56" s="882"/>
      <c r="E56" s="882"/>
      <c r="F56" s="882"/>
      <c r="G56" s="882"/>
      <c r="H56" s="882"/>
      <c r="I56" s="882"/>
      <c r="J56" s="882"/>
      <c r="K56" s="882"/>
      <c r="L56" s="882"/>
      <c r="M56" s="882"/>
      <c r="N56" s="882"/>
    </row>
    <row r="57" spans="2:14" x14ac:dyDescent="0.25">
      <c r="B57" s="882"/>
      <c r="C57" s="882"/>
      <c r="D57" s="882"/>
      <c r="E57" s="882"/>
      <c r="F57" s="882"/>
      <c r="G57" s="882"/>
      <c r="H57" s="882"/>
      <c r="I57" s="882"/>
      <c r="J57" s="882"/>
      <c r="K57" s="882"/>
      <c r="L57" s="882"/>
      <c r="M57" s="882"/>
      <c r="N57" s="882"/>
    </row>
    <row r="58" spans="2:14" x14ac:dyDescent="0.25">
      <c r="B58" s="882"/>
      <c r="C58" s="882"/>
      <c r="D58" s="882"/>
      <c r="E58" s="882"/>
      <c r="F58" s="882"/>
      <c r="G58" s="882"/>
      <c r="H58" s="882"/>
      <c r="I58" s="882"/>
      <c r="J58" s="882"/>
      <c r="K58" s="882"/>
      <c r="L58" s="882"/>
      <c r="M58" s="882"/>
      <c r="N58" s="882"/>
    </row>
    <row r="59" spans="2:14" x14ac:dyDescent="0.25">
      <c r="B59" s="882"/>
      <c r="C59" s="882"/>
      <c r="D59" s="882"/>
      <c r="E59" s="882"/>
      <c r="F59" s="882"/>
      <c r="G59" s="882"/>
      <c r="H59" s="882"/>
      <c r="I59" s="882"/>
      <c r="J59" s="882"/>
      <c r="K59" s="882"/>
      <c r="L59" s="882"/>
      <c r="M59" s="882"/>
      <c r="N59" s="882"/>
    </row>
    <row r="60" spans="2:14" x14ac:dyDescent="0.25">
      <c r="B60" s="882"/>
      <c r="C60" s="882"/>
      <c r="D60" s="882"/>
      <c r="E60" s="882"/>
      <c r="F60" s="882"/>
      <c r="G60" s="882"/>
      <c r="H60" s="882"/>
      <c r="I60" s="882"/>
      <c r="J60" s="882"/>
      <c r="K60" s="882"/>
      <c r="L60" s="882"/>
      <c r="M60" s="882"/>
      <c r="N60" s="882"/>
    </row>
    <row r="61" spans="2:14" x14ac:dyDescent="0.25">
      <c r="B61" s="882"/>
      <c r="C61" s="882"/>
      <c r="D61" s="882"/>
      <c r="E61" s="882"/>
      <c r="F61" s="882"/>
      <c r="G61" s="882"/>
      <c r="H61" s="882"/>
      <c r="I61" s="882"/>
      <c r="J61" s="882"/>
      <c r="K61" s="882"/>
      <c r="L61" s="882"/>
      <c r="M61" s="882"/>
      <c r="N61" s="882"/>
    </row>
  </sheetData>
  <mergeCells count="45">
    <mergeCell ref="B55:N55"/>
    <mergeCell ref="J49:L49"/>
    <mergeCell ref="M49:M50"/>
    <mergeCell ref="N49:N50"/>
    <mergeCell ref="B51:B52"/>
    <mergeCell ref="B53:D53"/>
    <mergeCell ref="B54:N54"/>
    <mergeCell ref="B44:I44"/>
    <mergeCell ref="B47:N47"/>
    <mergeCell ref="B48:B50"/>
    <mergeCell ref="C48:C50"/>
    <mergeCell ref="D48:D50"/>
    <mergeCell ref="E48:I48"/>
    <mergeCell ref="J48:N48"/>
    <mergeCell ref="E49:G49"/>
    <mergeCell ref="H49:H50"/>
    <mergeCell ref="I49:I50"/>
    <mergeCell ref="B31:D31"/>
    <mergeCell ref="B32:K32"/>
    <mergeCell ref="B33:K33"/>
    <mergeCell ref="B36:B37"/>
    <mergeCell ref="C36:G36"/>
    <mergeCell ref="H36:H37"/>
    <mergeCell ref="I36:I37"/>
    <mergeCell ref="K19:K20"/>
    <mergeCell ref="B21:B25"/>
    <mergeCell ref="C24:D24"/>
    <mergeCell ref="C25:D25"/>
    <mergeCell ref="B26:B30"/>
    <mergeCell ref="C29:D29"/>
    <mergeCell ref="C30:D30"/>
    <mergeCell ref="B10:B15"/>
    <mergeCell ref="B16:C16"/>
    <mergeCell ref="B17:J17"/>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pageSetup paperSize="1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O64"/>
  <sheetViews>
    <sheetView zoomScaleNormal="100" zoomScaleSheetLayoutView="110" workbookViewId="0"/>
  </sheetViews>
  <sheetFormatPr baseColWidth="10" defaultColWidth="11.42578125" defaultRowHeight="15" x14ac:dyDescent="0.25"/>
  <cols>
    <col min="1" max="1" width="3.7109375" style="309" customWidth="1"/>
    <col min="2" max="2" width="34.7109375" style="309" customWidth="1"/>
    <col min="3" max="3" width="30.5703125" style="309" customWidth="1"/>
    <col min="4" max="4" width="30.85546875" style="309" customWidth="1"/>
    <col min="5" max="16384" width="11.42578125" style="309"/>
  </cols>
  <sheetData>
    <row r="2" spans="1:15" x14ac:dyDescent="0.25">
      <c r="B2" s="880" t="s">
        <v>945</v>
      </c>
    </row>
    <row r="3" spans="1:15" x14ac:dyDescent="0.25">
      <c r="A3" s="310"/>
      <c r="B3" s="984"/>
    </row>
    <row r="4" spans="1:15" ht="15" customHeight="1" x14ac:dyDescent="0.25">
      <c r="A4" s="883"/>
      <c r="B4" s="884" t="s">
        <v>728</v>
      </c>
      <c r="C4" s="884" t="s">
        <v>729</v>
      </c>
      <c r="D4" s="885" t="s">
        <v>774</v>
      </c>
      <c r="E4" s="884"/>
      <c r="F4" s="884"/>
      <c r="G4" s="884"/>
      <c r="H4" s="884"/>
      <c r="I4" s="1037" t="s">
        <v>2</v>
      </c>
      <c r="J4" s="1037" t="s">
        <v>3</v>
      </c>
      <c r="K4" s="882"/>
      <c r="L4" s="882"/>
      <c r="M4" s="882"/>
      <c r="N4" s="882"/>
      <c r="O4" s="882"/>
    </row>
    <row r="5" spans="1:15" x14ac:dyDescent="0.25">
      <c r="A5" s="886"/>
      <c r="B5" s="884"/>
      <c r="C5" s="884"/>
      <c r="D5" s="887">
        <v>2014</v>
      </c>
      <c r="E5" s="887">
        <v>2015</v>
      </c>
      <c r="F5" s="887">
        <v>2016</v>
      </c>
      <c r="G5" s="887">
        <v>2017</v>
      </c>
      <c r="H5" s="1038">
        <v>2018</v>
      </c>
      <c r="I5" s="1037"/>
      <c r="J5" s="1037"/>
      <c r="K5" s="882"/>
      <c r="L5" s="882"/>
      <c r="M5" s="882"/>
      <c r="N5" s="882"/>
      <c r="O5" s="882"/>
    </row>
    <row r="6" spans="1:15" x14ac:dyDescent="0.25">
      <c r="A6" s="886"/>
      <c r="B6" s="888" t="s">
        <v>705</v>
      </c>
      <c r="C6" s="889" t="s">
        <v>703</v>
      </c>
      <c r="D6" s="905">
        <v>39107</v>
      </c>
      <c r="E6" s="905">
        <v>38458</v>
      </c>
      <c r="F6" s="905">
        <v>36833</v>
      </c>
      <c r="G6" s="905">
        <v>39168</v>
      </c>
      <c r="H6" s="1055">
        <v>36790</v>
      </c>
      <c r="I6" s="892">
        <v>0.94570973214744747</v>
      </c>
      <c r="J6" s="892">
        <v>-6.0712826797385655E-2</v>
      </c>
      <c r="K6" s="882"/>
      <c r="L6" s="882"/>
      <c r="M6" s="882"/>
      <c r="N6" s="882"/>
      <c r="O6" s="882"/>
    </row>
    <row r="7" spans="1:15" x14ac:dyDescent="0.25">
      <c r="A7" s="310"/>
      <c r="B7" s="888"/>
      <c r="C7" s="889" t="s">
        <v>712</v>
      </c>
      <c r="D7" s="905">
        <v>251</v>
      </c>
      <c r="E7" s="905">
        <v>235</v>
      </c>
      <c r="F7" s="905">
        <v>215</v>
      </c>
      <c r="G7" s="905">
        <v>276</v>
      </c>
      <c r="H7" s="1055">
        <v>507</v>
      </c>
      <c r="I7" s="892">
        <v>1.3032748958922421E-2</v>
      </c>
      <c r="J7" s="892">
        <v>0.83695652173913038</v>
      </c>
      <c r="K7" s="882"/>
      <c r="L7" s="882"/>
      <c r="M7" s="882"/>
      <c r="N7" s="882"/>
      <c r="O7" s="882"/>
    </row>
    <row r="8" spans="1:15" x14ac:dyDescent="0.25">
      <c r="B8" s="888"/>
      <c r="C8" s="889" t="s">
        <v>704</v>
      </c>
      <c r="D8" s="905">
        <v>855</v>
      </c>
      <c r="E8" s="905">
        <v>810</v>
      </c>
      <c r="F8" s="905">
        <v>760</v>
      </c>
      <c r="G8" s="905">
        <v>1412</v>
      </c>
      <c r="H8" s="1055">
        <v>1605</v>
      </c>
      <c r="I8" s="892">
        <v>4.1257518893630149E-2</v>
      </c>
      <c r="J8" s="892">
        <v>0.13668555240793201</v>
      </c>
      <c r="K8" s="882"/>
      <c r="L8" s="882"/>
      <c r="M8" s="882"/>
      <c r="N8" s="882"/>
      <c r="O8" s="882"/>
    </row>
    <row r="9" spans="1:15" x14ac:dyDescent="0.25">
      <c r="B9" s="888"/>
      <c r="C9" s="897" t="s">
        <v>707</v>
      </c>
      <c r="D9" s="1000">
        <v>40213</v>
      </c>
      <c r="E9" s="1000">
        <v>39503</v>
      </c>
      <c r="F9" s="1000">
        <v>37808</v>
      </c>
      <c r="G9" s="1000">
        <v>40856</v>
      </c>
      <c r="H9" s="1062">
        <v>38902</v>
      </c>
      <c r="I9" s="900">
        <v>1</v>
      </c>
      <c r="J9" s="900">
        <v>-4.7826512629723927E-2</v>
      </c>
      <c r="K9" s="882"/>
      <c r="L9" s="882"/>
      <c r="M9" s="882"/>
      <c r="N9" s="882"/>
      <c r="O9" s="882"/>
    </row>
    <row r="10" spans="1:15" x14ac:dyDescent="0.25">
      <c r="B10" s="888" t="s">
        <v>715</v>
      </c>
      <c r="C10" s="889" t="s">
        <v>406</v>
      </c>
      <c r="D10" s="905">
        <v>75494</v>
      </c>
      <c r="E10" s="905">
        <v>79320</v>
      </c>
      <c r="F10" s="905">
        <v>79605</v>
      </c>
      <c r="G10" s="905">
        <v>81548</v>
      </c>
      <c r="H10" s="1055">
        <v>89766</v>
      </c>
      <c r="I10" s="892">
        <v>0.9599923000417081</v>
      </c>
      <c r="J10" s="892">
        <v>0.10077500367881487</v>
      </c>
      <c r="K10" s="882"/>
      <c r="L10" s="882"/>
      <c r="M10" s="882"/>
      <c r="N10" s="882"/>
      <c r="O10" s="882"/>
    </row>
    <row r="11" spans="1:15" x14ac:dyDescent="0.25">
      <c r="B11" s="888"/>
      <c r="C11" s="889" t="s">
        <v>731</v>
      </c>
      <c r="D11" s="905">
        <v>1963</v>
      </c>
      <c r="E11" s="905">
        <v>2823</v>
      </c>
      <c r="F11" s="905">
        <v>2133</v>
      </c>
      <c r="G11" s="905">
        <v>1668</v>
      </c>
      <c r="H11" s="1055">
        <v>1754</v>
      </c>
      <c r="I11" s="892">
        <v>1.8757953949971661E-2</v>
      </c>
      <c r="J11" s="892">
        <v>5.155875299760182E-2</v>
      </c>
      <c r="K11" s="882"/>
      <c r="L11" s="882"/>
      <c r="M11" s="882"/>
      <c r="N11" s="882"/>
      <c r="O11" s="882"/>
    </row>
    <row r="12" spans="1:15" x14ac:dyDescent="0.25">
      <c r="B12" s="888"/>
      <c r="C12" s="889" t="s">
        <v>722</v>
      </c>
      <c r="D12" s="905">
        <v>192</v>
      </c>
      <c r="E12" s="905">
        <v>169</v>
      </c>
      <c r="F12" s="905">
        <v>148</v>
      </c>
      <c r="G12" s="905">
        <v>111</v>
      </c>
      <c r="H12" s="1055">
        <v>117</v>
      </c>
      <c r="I12" s="892">
        <v>1.2512432224325452E-3</v>
      </c>
      <c r="J12" s="892">
        <v>5.4054054054053946E-2</v>
      </c>
      <c r="K12" s="882"/>
      <c r="L12" s="882"/>
      <c r="M12" s="882"/>
      <c r="N12" s="882"/>
      <c r="O12" s="882"/>
    </row>
    <row r="13" spans="1:15" x14ac:dyDescent="0.25">
      <c r="B13" s="888"/>
      <c r="C13" s="889" t="s">
        <v>714</v>
      </c>
      <c r="D13" s="905">
        <v>1147</v>
      </c>
      <c r="E13" s="905">
        <v>1110</v>
      </c>
      <c r="F13" s="905">
        <v>1076</v>
      </c>
      <c r="G13" s="905">
        <v>1144</v>
      </c>
      <c r="H13" s="1055">
        <v>1870</v>
      </c>
      <c r="I13" s="892">
        <v>1.9998502785887686E-2</v>
      </c>
      <c r="J13" s="892">
        <v>0.63461538461538458</v>
      </c>
      <c r="K13" s="882"/>
      <c r="L13" s="882"/>
      <c r="M13" s="882"/>
      <c r="N13" s="882"/>
      <c r="O13" s="882"/>
    </row>
    <row r="14" spans="1:15" ht="18" x14ac:dyDescent="0.25">
      <c r="A14" s="310"/>
      <c r="B14" s="888"/>
      <c r="C14" s="889" t="s">
        <v>732</v>
      </c>
      <c r="D14" s="905" t="s">
        <v>284</v>
      </c>
      <c r="E14" s="905">
        <v>1</v>
      </c>
      <c r="F14" s="905">
        <v>3</v>
      </c>
      <c r="G14" s="905">
        <v>1</v>
      </c>
      <c r="H14" s="1055" t="s">
        <v>284</v>
      </c>
      <c r="I14" s="892">
        <v>0</v>
      </c>
      <c r="J14" s="892">
        <v>-1</v>
      </c>
      <c r="K14" s="882"/>
      <c r="L14" s="882"/>
      <c r="M14" s="882"/>
      <c r="N14" s="882"/>
      <c r="O14" s="882"/>
    </row>
    <row r="15" spans="1:15" x14ac:dyDescent="0.25">
      <c r="A15" s="310"/>
      <c r="B15" s="888"/>
      <c r="C15" s="897" t="s">
        <v>716</v>
      </c>
      <c r="D15" s="1000">
        <v>78796</v>
      </c>
      <c r="E15" s="1000">
        <v>83423</v>
      </c>
      <c r="F15" s="1000">
        <v>82965</v>
      </c>
      <c r="G15" s="1000">
        <v>84472</v>
      </c>
      <c r="H15" s="1062">
        <v>93507</v>
      </c>
      <c r="I15" s="900">
        <v>1</v>
      </c>
      <c r="J15" s="900">
        <v>0.10695851879912865</v>
      </c>
      <c r="K15" s="882"/>
      <c r="L15" s="882"/>
      <c r="M15" s="882"/>
      <c r="N15" s="882"/>
      <c r="O15" s="882"/>
    </row>
    <row r="16" spans="1:15" x14ac:dyDescent="0.25">
      <c r="A16" s="310"/>
      <c r="B16" s="906" t="s">
        <v>656</v>
      </c>
      <c r="C16" s="906"/>
      <c r="D16" s="1001">
        <v>119009</v>
      </c>
      <c r="E16" s="1001">
        <v>122926</v>
      </c>
      <c r="F16" s="1001">
        <v>120773</v>
      </c>
      <c r="G16" s="1001">
        <v>125328</v>
      </c>
      <c r="H16" s="1062">
        <v>132409</v>
      </c>
      <c r="I16" s="909"/>
      <c r="J16" s="909">
        <v>5.6499744669985974E-2</v>
      </c>
      <c r="K16" s="882"/>
      <c r="L16" s="882"/>
      <c r="M16" s="882"/>
      <c r="N16" s="882"/>
      <c r="O16" s="882"/>
    </row>
    <row r="17" spans="1:15" ht="15" customHeight="1" x14ac:dyDescent="0.25">
      <c r="A17" s="310"/>
      <c r="B17" s="910" t="s">
        <v>733</v>
      </c>
      <c r="C17" s="910"/>
      <c r="D17" s="910"/>
      <c r="E17" s="910"/>
      <c r="F17" s="910"/>
      <c r="G17" s="910"/>
      <c r="H17" s="910"/>
      <c r="I17" s="910"/>
      <c r="J17" s="910"/>
      <c r="K17" s="882"/>
      <c r="L17" s="882"/>
      <c r="M17" s="882"/>
      <c r="N17" s="882"/>
      <c r="O17" s="882"/>
    </row>
    <row r="18" spans="1:15" ht="15" customHeight="1" x14ac:dyDescent="0.25">
      <c r="A18" s="310"/>
      <c r="B18" s="1006"/>
      <c r="C18" s="1006"/>
      <c r="D18" s="1006"/>
      <c r="E18" s="1006"/>
      <c r="F18" s="1006"/>
      <c r="G18" s="1006"/>
      <c r="H18" s="1006"/>
      <c r="I18" s="1006"/>
      <c r="J18" s="1006"/>
      <c r="K18" s="882"/>
      <c r="L18" s="882"/>
      <c r="M18" s="882"/>
      <c r="N18" s="882"/>
      <c r="O18" s="882"/>
    </row>
    <row r="19" spans="1:15" x14ac:dyDescent="0.25">
      <c r="A19" s="310"/>
      <c r="B19" s="882"/>
      <c r="C19" s="882"/>
      <c r="D19" s="882"/>
      <c r="E19" s="882"/>
      <c r="F19" s="882"/>
      <c r="G19" s="882"/>
      <c r="H19" s="882"/>
      <c r="I19" s="882"/>
      <c r="J19" s="882"/>
      <c r="K19" s="882"/>
      <c r="L19" s="882"/>
      <c r="M19" s="882"/>
      <c r="N19" s="882"/>
      <c r="O19" s="882"/>
    </row>
    <row r="20" spans="1:15" ht="15" customHeight="1" x14ac:dyDescent="0.25">
      <c r="A20" s="883"/>
      <c r="B20" s="884" t="s">
        <v>734</v>
      </c>
      <c r="C20" s="884" t="s">
        <v>827</v>
      </c>
      <c r="D20" s="884" t="s">
        <v>25</v>
      </c>
      <c r="E20" s="884" t="s">
        <v>736</v>
      </c>
      <c r="F20" s="884"/>
      <c r="G20" s="884"/>
      <c r="H20" s="884"/>
      <c r="I20" s="884"/>
      <c r="J20" s="1037" t="s">
        <v>2</v>
      </c>
      <c r="K20" s="1037" t="s">
        <v>3</v>
      </c>
      <c r="L20" s="882"/>
      <c r="M20" s="882"/>
      <c r="N20" s="882"/>
      <c r="O20" s="882"/>
    </row>
    <row r="21" spans="1:15" x14ac:dyDescent="0.25">
      <c r="A21" s="886"/>
      <c r="B21" s="884"/>
      <c r="C21" s="884"/>
      <c r="D21" s="884"/>
      <c r="E21" s="887">
        <v>2014</v>
      </c>
      <c r="F21" s="887">
        <v>2015</v>
      </c>
      <c r="G21" s="887">
        <v>2016</v>
      </c>
      <c r="H21" s="887">
        <v>2017</v>
      </c>
      <c r="I21" s="1038">
        <v>2018</v>
      </c>
      <c r="J21" s="1037"/>
      <c r="K21" s="1037"/>
      <c r="L21" s="882"/>
      <c r="M21" s="882"/>
      <c r="N21" s="882"/>
      <c r="O21" s="882"/>
    </row>
    <row r="22" spans="1:15" ht="18" x14ac:dyDescent="0.25">
      <c r="A22" s="886"/>
      <c r="B22" s="888" t="s">
        <v>737</v>
      </c>
      <c r="C22" s="889" t="s">
        <v>828</v>
      </c>
      <c r="D22" s="914" t="s">
        <v>829</v>
      </c>
      <c r="E22" s="915">
        <v>32.154268829999999</v>
      </c>
      <c r="F22" s="915">
        <v>24.500631099999996</v>
      </c>
      <c r="G22" s="915">
        <v>26.143240759999998</v>
      </c>
      <c r="H22" s="915">
        <v>49.079789949999999</v>
      </c>
      <c r="I22" s="1044">
        <v>347.92708011000002</v>
      </c>
      <c r="J22" s="916">
        <v>0.20519213169552913</v>
      </c>
      <c r="K22" s="917">
        <v>6.0890091515153282</v>
      </c>
      <c r="L22" s="882"/>
      <c r="M22" s="882"/>
      <c r="N22" s="882"/>
      <c r="O22" s="882"/>
    </row>
    <row r="23" spans="1:15" ht="18" x14ac:dyDescent="0.25">
      <c r="A23" s="310"/>
      <c r="B23" s="888"/>
      <c r="C23" s="889" t="s">
        <v>830</v>
      </c>
      <c r="D23" s="914" t="s">
        <v>831</v>
      </c>
      <c r="E23" s="915">
        <v>106.97874347999999</v>
      </c>
      <c r="F23" s="915">
        <v>94.958760030000008</v>
      </c>
      <c r="G23" s="915">
        <v>88.774940889999996</v>
      </c>
      <c r="H23" s="915">
        <v>97.009427070000001</v>
      </c>
      <c r="I23" s="1044">
        <v>101.42871201999999</v>
      </c>
      <c r="J23" s="916">
        <v>5.9818205665209311E-2</v>
      </c>
      <c r="K23" s="917">
        <v>4.5555211317876543E-2</v>
      </c>
      <c r="L23" s="882"/>
      <c r="M23" s="882"/>
      <c r="N23" s="882"/>
      <c r="O23" s="882"/>
    </row>
    <row r="24" spans="1:15" ht="18" x14ac:dyDescent="0.25">
      <c r="A24" s="310"/>
      <c r="B24" s="888"/>
      <c r="C24" s="889" t="s">
        <v>832</v>
      </c>
      <c r="D24" s="914" t="s">
        <v>833</v>
      </c>
      <c r="E24" s="915">
        <v>25.175807149999997</v>
      </c>
      <c r="F24" s="915">
        <v>26.134666340000003</v>
      </c>
      <c r="G24" s="915">
        <v>31.819696839999995</v>
      </c>
      <c r="H24" s="915">
        <v>43.679500899999994</v>
      </c>
      <c r="I24" s="1044">
        <v>42.699442160000004</v>
      </c>
      <c r="J24" s="916">
        <v>2.5182258179645863E-2</v>
      </c>
      <c r="K24" s="917">
        <v>-2.2437498593304461E-2</v>
      </c>
      <c r="L24" s="882"/>
      <c r="M24" s="882"/>
      <c r="N24" s="882"/>
      <c r="O24" s="882"/>
    </row>
    <row r="25" spans="1:15" x14ac:dyDescent="0.25">
      <c r="A25" s="310"/>
      <c r="B25" s="888"/>
      <c r="C25" s="918" t="s">
        <v>71</v>
      </c>
      <c r="D25" s="918"/>
      <c r="E25" s="915">
        <v>1504.3866397599922</v>
      </c>
      <c r="F25" s="915">
        <v>1315.3102298400029</v>
      </c>
      <c r="G25" s="915">
        <v>1133.5261152900027</v>
      </c>
      <c r="H25" s="915">
        <v>1282.816496880004</v>
      </c>
      <c r="I25" s="1044">
        <v>1203.5608560300018</v>
      </c>
      <c r="J25" s="916">
        <v>0.70980740445961565</v>
      </c>
      <c r="K25" s="917">
        <v>-6.1782523878328277E-2</v>
      </c>
      <c r="L25" s="882"/>
      <c r="M25" s="882"/>
      <c r="N25" s="882"/>
      <c r="O25" s="882"/>
    </row>
    <row r="26" spans="1:15" ht="27.6" customHeight="1" x14ac:dyDescent="0.25">
      <c r="B26" s="888"/>
      <c r="C26" s="919" t="s">
        <v>18</v>
      </c>
      <c r="D26" s="919"/>
      <c r="E26" s="920">
        <v>1668.6954592199922</v>
      </c>
      <c r="F26" s="920">
        <v>1460.9042873100029</v>
      </c>
      <c r="G26" s="920">
        <v>1280.2639937800027</v>
      </c>
      <c r="H26" s="920">
        <v>1472.585214800004</v>
      </c>
      <c r="I26" s="1045">
        <v>1695.6160903200018</v>
      </c>
      <c r="J26" s="921">
        <v>1</v>
      </c>
      <c r="K26" s="922">
        <v>0.15145532718817112</v>
      </c>
      <c r="L26" s="882"/>
      <c r="M26" s="882"/>
      <c r="N26" s="882"/>
      <c r="O26" s="882"/>
    </row>
    <row r="27" spans="1:15" x14ac:dyDescent="0.25">
      <c r="B27" s="888" t="s">
        <v>745</v>
      </c>
      <c r="C27" s="889" t="s">
        <v>834</v>
      </c>
      <c r="D27" s="914" t="s">
        <v>835</v>
      </c>
      <c r="E27" s="915">
        <v>725.45601561000001</v>
      </c>
      <c r="F27" s="915">
        <v>697.43652733999988</v>
      </c>
      <c r="G27" s="915">
        <v>763.25223975999995</v>
      </c>
      <c r="H27" s="915">
        <v>848.14639106999971</v>
      </c>
      <c r="I27" s="1044">
        <v>954.95010650999984</v>
      </c>
      <c r="J27" s="916">
        <v>0.19696374174076789</v>
      </c>
      <c r="K27" s="917">
        <v>0.12592603890616028</v>
      </c>
      <c r="L27" s="882"/>
      <c r="M27" s="882"/>
      <c r="N27" s="882"/>
      <c r="O27" s="882"/>
    </row>
    <row r="28" spans="1:15" ht="51" customHeight="1" x14ac:dyDescent="0.25">
      <c r="B28" s="888"/>
      <c r="C28" s="889" t="s">
        <v>748</v>
      </c>
      <c r="D28" s="914" t="s">
        <v>749</v>
      </c>
      <c r="E28" s="915">
        <v>253.69268905000001</v>
      </c>
      <c r="F28" s="915">
        <v>188.16321766999997</v>
      </c>
      <c r="G28" s="915">
        <v>155.40364183999998</v>
      </c>
      <c r="H28" s="915">
        <v>203.35261353000001</v>
      </c>
      <c r="I28" s="1044">
        <v>252.05713938999997</v>
      </c>
      <c r="J28" s="916">
        <v>5.1988179244429264E-2</v>
      </c>
      <c r="K28" s="917">
        <v>0.2395077447716929</v>
      </c>
      <c r="L28" s="882"/>
      <c r="M28" s="882"/>
      <c r="N28" s="882"/>
      <c r="O28" s="882"/>
    </row>
    <row r="29" spans="1:15" ht="18" x14ac:dyDescent="0.25">
      <c r="B29" s="888"/>
      <c r="C29" s="889" t="s">
        <v>836</v>
      </c>
      <c r="D29" s="914" t="s">
        <v>837</v>
      </c>
      <c r="E29" s="915">
        <v>68.389076889999998</v>
      </c>
      <c r="F29" s="915">
        <v>110.70088765999999</v>
      </c>
      <c r="G29" s="915">
        <v>101.95333720000001</v>
      </c>
      <c r="H29" s="915">
        <v>132.29230103</v>
      </c>
      <c r="I29" s="1044">
        <v>154.78066884</v>
      </c>
      <c r="J29" s="916">
        <v>3.192436911210067E-2</v>
      </c>
      <c r="K29" s="917">
        <v>0.16998999665823566</v>
      </c>
      <c r="L29" s="882"/>
      <c r="M29" s="882"/>
      <c r="N29" s="882"/>
      <c r="O29" s="882"/>
    </row>
    <row r="30" spans="1:15" x14ac:dyDescent="0.25">
      <c r="B30" s="888"/>
      <c r="C30" s="918" t="s">
        <v>71</v>
      </c>
      <c r="D30" s="918"/>
      <c r="E30" s="915">
        <v>3362.1006366600041</v>
      </c>
      <c r="F30" s="915">
        <v>3155.0195052900076</v>
      </c>
      <c r="G30" s="915">
        <v>3051.5175125800033</v>
      </c>
      <c r="H30" s="915">
        <v>3200.6594593999994</v>
      </c>
      <c r="I30" s="1044">
        <v>3486.5669046299986</v>
      </c>
      <c r="J30" s="916">
        <v>0.71912370990270202</v>
      </c>
      <c r="K30" s="917">
        <v>8.9327667893664531E-2</v>
      </c>
      <c r="L30" s="882"/>
      <c r="M30" s="882"/>
      <c r="N30" s="882"/>
      <c r="O30" s="882"/>
    </row>
    <row r="31" spans="1:15" ht="27.6" customHeight="1" x14ac:dyDescent="0.25">
      <c r="B31" s="888"/>
      <c r="C31" s="919" t="s">
        <v>22</v>
      </c>
      <c r="D31" s="919"/>
      <c r="E31" s="920">
        <v>4409.6384182100046</v>
      </c>
      <c r="F31" s="920">
        <v>4151.3201379600077</v>
      </c>
      <c r="G31" s="920">
        <v>4072.1267313800031</v>
      </c>
      <c r="H31" s="920">
        <v>4384.4507650299993</v>
      </c>
      <c r="I31" s="1045">
        <v>4848.3548193699989</v>
      </c>
      <c r="J31" s="921">
        <v>1</v>
      </c>
      <c r="K31" s="922">
        <v>0.10580665155144597</v>
      </c>
      <c r="L31" s="882"/>
      <c r="M31" s="882"/>
      <c r="N31" s="882"/>
      <c r="O31" s="882"/>
    </row>
    <row r="32" spans="1:15" x14ac:dyDescent="0.25">
      <c r="B32" s="906" t="s">
        <v>838</v>
      </c>
      <c r="C32" s="906"/>
      <c r="D32" s="906"/>
      <c r="E32" s="924">
        <v>6078.3338774299964</v>
      </c>
      <c r="F32" s="924">
        <v>5612.2244252700102</v>
      </c>
      <c r="G32" s="924">
        <v>5352.3907251600067</v>
      </c>
      <c r="H32" s="924">
        <v>5857.0359798300033</v>
      </c>
      <c r="I32" s="1045">
        <v>6543.9709096900006</v>
      </c>
      <c r="J32" s="1046"/>
      <c r="K32" s="1047">
        <v>0.11728371350724309</v>
      </c>
      <c r="L32" s="882"/>
      <c r="M32" s="882"/>
      <c r="N32" s="882"/>
      <c r="O32" s="882"/>
    </row>
    <row r="33" spans="1:15" x14ac:dyDescent="0.25">
      <c r="B33" s="910" t="s">
        <v>754</v>
      </c>
      <c r="C33" s="910"/>
      <c r="D33" s="910"/>
      <c r="E33" s="910"/>
      <c r="F33" s="910"/>
      <c r="G33" s="910"/>
      <c r="H33" s="910"/>
      <c r="I33" s="910"/>
      <c r="J33" s="910"/>
      <c r="K33" s="910"/>
      <c r="L33" s="882"/>
      <c r="M33" s="882"/>
      <c r="N33" s="882"/>
      <c r="O33" s="882"/>
    </row>
    <row r="34" spans="1:15" x14ac:dyDescent="0.25">
      <c r="B34" s="910" t="s">
        <v>755</v>
      </c>
      <c r="C34" s="910"/>
      <c r="D34" s="910"/>
      <c r="E34" s="910"/>
      <c r="F34" s="910"/>
      <c r="G34" s="910"/>
      <c r="H34" s="910"/>
      <c r="I34" s="910"/>
      <c r="J34" s="910"/>
      <c r="K34" s="910"/>
      <c r="L34" s="882"/>
      <c r="M34" s="882"/>
      <c r="N34" s="882"/>
      <c r="O34" s="882"/>
    </row>
    <row r="35" spans="1:15" x14ac:dyDescent="0.25">
      <c r="B35" s="995" t="s">
        <v>839</v>
      </c>
      <c r="C35" s="995"/>
      <c r="D35" s="995"/>
      <c r="E35" s="995"/>
      <c r="F35" s="995"/>
      <c r="G35" s="995"/>
      <c r="H35" s="995"/>
      <c r="I35" s="995"/>
      <c r="J35" s="995"/>
      <c r="K35" s="1007"/>
      <c r="L35" s="882"/>
      <c r="M35" s="882"/>
      <c r="N35" s="882"/>
      <c r="O35" s="882"/>
    </row>
    <row r="36" spans="1:15" x14ac:dyDescent="0.25">
      <c r="A36" s="310"/>
      <c r="B36" s="995" t="s">
        <v>840</v>
      </c>
      <c r="C36" s="995"/>
      <c r="D36" s="995"/>
      <c r="E36" s="995"/>
      <c r="F36" s="995"/>
      <c r="G36" s="995"/>
      <c r="H36" s="995"/>
      <c r="I36" s="995"/>
      <c r="J36" s="995"/>
      <c r="K36" s="1007"/>
      <c r="L36" s="882"/>
      <c r="M36" s="882"/>
      <c r="N36" s="882"/>
      <c r="O36" s="882"/>
    </row>
    <row r="37" spans="1:15" x14ac:dyDescent="0.25">
      <c r="A37" s="310"/>
      <c r="B37" s="963"/>
      <c r="C37" s="963"/>
      <c r="D37" s="963"/>
      <c r="E37" s="963"/>
      <c r="F37" s="963"/>
      <c r="G37" s="963"/>
      <c r="H37" s="963"/>
      <c r="I37" s="963"/>
      <c r="J37" s="963"/>
      <c r="K37" s="882"/>
      <c r="L37" s="882"/>
      <c r="M37" s="882"/>
      <c r="N37" s="882"/>
      <c r="O37" s="882"/>
    </row>
    <row r="38" spans="1:15" x14ac:dyDescent="0.25">
      <c r="A38" s="310"/>
      <c r="B38" s="882"/>
      <c r="C38" s="882"/>
      <c r="D38" s="882"/>
      <c r="E38" s="882"/>
      <c r="F38" s="882"/>
      <c r="G38" s="882"/>
      <c r="H38" s="882"/>
      <c r="I38" s="882"/>
      <c r="J38" s="882"/>
      <c r="K38" s="882"/>
      <c r="L38" s="882"/>
      <c r="M38" s="882"/>
      <c r="N38" s="882"/>
      <c r="O38" s="882"/>
    </row>
    <row r="39" spans="1:15" ht="15" customHeight="1" x14ac:dyDescent="0.25">
      <c r="A39" s="883"/>
      <c r="B39" s="884" t="s">
        <v>756</v>
      </c>
      <c r="C39" s="884" t="s">
        <v>757</v>
      </c>
      <c r="D39" s="884"/>
      <c r="E39" s="884"/>
      <c r="F39" s="884"/>
      <c r="G39" s="884"/>
      <c r="H39" s="1041" t="s">
        <v>2</v>
      </c>
      <c r="I39" s="1048" t="s">
        <v>3</v>
      </c>
      <c r="J39" s="882"/>
      <c r="K39" s="882"/>
      <c r="L39" s="882"/>
      <c r="M39" s="882"/>
      <c r="N39" s="882"/>
      <c r="O39" s="882"/>
    </row>
    <row r="40" spans="1:15" x14ac:dyDescent="0.25">
      <c r="A40" s="310"/>
      <c r="B40" s="884"/>
      <c r="C40" s="911">
        <v>2014</v>
      </c>
      <c r="D40" s="911">
        <v>2015</v>
      </c>
      <c r="E40" s="911">
        <v>2016</v>
      </c>
      <c r="F40" s="911">
        <v>2017</v>
      </c>
      <c r="G40" s="1043">
        <v>2018</v>
      </c>
      <c r="H40" s="1041"/>
      <c r="I40" s="1048"/>
      <c r="J40" s="882"/>
      <c r="K40" s="882"/>
      <c r="L40" s="882"/>
      <c r="M40" s="882"/>
      <c r="N40" s="882"/>
      <c r="O40" s="882"/>
    </row>
    <row r="41" spans="1:15" x14ac:dyDescent="0.25">
      <c r="A41" s="310"/>
      <c r="B41" s="926" t="s">
        <v>562</v>
      </c>
      <c r="C41" s="964">
        <v>10.50596664</v>
      </c>
      <c r="D41" s="964">
        <v>9.6862212599999573</v>
      </c>
      <c r="E41" s="964">
        <v>9.7790249500000055</v>
      </c>
      <c r="F41" s="964">
        <v>12.301957629999965</v>
      </c>
      <c r="G41" s="1057">
        <v>19.290460779999943</v>
      </c>
      <c r="H41" s="965">
        <v>2.0529336714139531E-2</v>
      </c>
      <c r="I41" s="928">
        <v>0.56808057385578881</v>
      </c>
      <c r="J41" s="882"/>
      <c r="K41" s="882"/>
      <c r="L41" s="882"/>
      <c r="M41" s="882"/>
      <c r="N41" s="882"/>
      <c r="O41" s="882"/>
    </row>
    <row r="42" spans="1:15" x14ac:dyDescent="0.25">
      <c r="A42" s="310"/>
      <c r="B42" s="926" t="s">
        <v>758</v>
      </c>
      <c r="C42" s="964">
        <v>839.03474322000204</v>
      </c>
      <c r="D42" s="964">
        <v>790.47347840000521</v>
      </c>
      <c r="E42" s="964">
        <v>773.39598619999549</v>
      </c>
      <c r="F42" s="964">
        <v>830.2337109299973</v>
      </c>
      <c r="G42" s="1057">
        <v>911.2060221700001</v>
      </c>
      <c r="H42" s="965">
        <v>0.96972568247173185</v>
      </c>
      <c r="I42" s="928">
        <v>9.7529539181564484E-2</v>
      </c>
      <c r="J42" s="882"/>
      <c r="K42" s="882"/>
      <c r="L42" s="882"/>
      <c r="M42" s="882"/>
      <c r="N42" s="882"/>
      <c r="O42" s="882"/>
    </row>
    <row r="43" spans="1:15" ht="18" x14ac:dyDescent="0.25">
      <c r="A43" s="310"/>
      <c r="B43" s="926" t="s">
        <v>564</v>
      </c>
      <c r="C43" s="964">
        <v>0</v>
      </c>
      <c r="D43" s="964">
        <v>0</v>
      </c>
      <c r="E43" s="964">
        <v>0</v>
      </c>
      <c r="F43" s="964">
        <v>0</v>
      </c>
      <c r="G43" s="1057">
        <v>0</v>
      </c>
      <c r="H43" s="965">
        <v>0</v>
      </c>
      <c r="I43" s="928" t="s">
        <v>284</v>
      </c>
      <c r="J43" s="882"/>
      <c r="K43" s="882"/>
      <c r="L43" s="882"/>
      <c r="M43" s="882"/>
      <c r="N43" s="882"/>
      <c r="O43" s="882"/>
    </row>
    <row r="44" spans="1:15" x14ac:dyDescent="0.25">
      <c r="B44" s="926" t="s">
        <v>759</v>
      </c>
      <c r="C44" s="964">
        <v>34.027095419999995</v>
      </c>
      <c r="D44" s="964">
        <v>39.161757100000003</v>
      </c>
      <c r="E44" s="964">
        <v>32.691960899999998</v>
      </c>
      <c r="F44" s="964">
        <v>25.113590909999999</v>
      </c>
      <c r="G44" s="1057">
        <v>4.2617887300000001</v>
      </c>
      <c r="H44" s="965">
        <v>4.5354902011156282E-3</v>
      </c>
      <c r="I44" s="928">
        <v>-0.83029950813194953</v>
      </c>
      <c r="J44" s="882"/>
      <c r="K44" s="882"/>
      <c r="L44" s="882"/>
      <c r="M44" s="882"/>
      <c r="N44" s="882"/>
      <c r="O44" s="882"/>
    </row>
    <row r="45" spans="1:15" x14ac:dyDescent="0.25">
      <c r="B45" s="926" t="s">
        <v>566</v>
      </c>
      <c r="C45" s="964">
        <v>5.0235420000000008</v>
      </c>
      <c r="D45" s="964">
        <v>9.8930084000000011</v>
      </c>
      <c r="E45" s="964">
        <v>5.7971226300000005</v>
      </c>
      <c r="F45" s="964">
        <v>4.3267361999999991</v>
      </c>
      <c r="G45" s="1057">
        <v>4.8951155000000002</v>
      </c>
      <c r="H45" s="965">
        <v>5.2094906130129145E-3</v>
      </c>
      <c r="I45" s="928">
        <v>0.13136444509836331</v>
      </c>
      <c r="J45" s="882"/>
      <c r="K45" s="882"/>
      <c r="L45" s="882"/>
      <c r="M45" s="882"/>
      <c r="N45" s="882"/>
      <c r="O45" s="882"/>
    </row>
    <row r="46" spans="1:15" x14ac:dyDescent="0.25">
      <c r="B46" s="929" t="s">
        <v>582</v>
      </c>
      <c r="C46" s="966">
        <v>888.59134728000208</v>
      </c>
      <c r="D46" s="966">
        <v>849.21446516000515</v>
      </c>
      <c r="E46" s="966">
        <v>821.66409467999551</v>
      </c>
      <c r="F46" s="966">
        <v>871.97599566999725</v>
      </c>
      <c r="G46" s="1058">
        <v>939.6533871800001</v>
      </c>
      <c r="H46" s="967">
        <v>1</v>
      </c>
      <c r="I46" s="931">
        <v>7.7613824057165548E-2</v>
      </c>
      <c r="J46" s="882"/>
      <c r="K46" s="882"/>
      <c r="L46" s="882"/>
      <c r="M46" s="882"/>
      <c r="N46" s="882"/>
      <c r="O46" s="882"/>
    </row>
    <row r="47" spans="1:15" ht="15" customHeight="1" x14ac:dyDescent="0.25">
      <c r="B47" s="910" t="s">
        <v>760</v>
      </c>
      <c r="C47" s="910"/>
      <c r="D47" s="910"/>
      <c r="E47" s="910"/>
      <c r="F47" s="910"/>
      <c r="G47" s="910"/>
      <c r="H47" s="910"/>
      <c r="I47" s="910"/>
      <c r="J47" s="882"/>
      <c r="K47" s="882"/>
      <c r="L47" s="882"/>
      <c r="M47" s="882"/>
      <c r="N47" s="882"/>
      <c r="O47" s="882"/>
    </row>
    <row r="48" spans="1:15" x14ac:dyDescent="0.25">
      <c r="B48" s="882"/>
      <c r="C48" s="882"/>
      <c r="D48" s="882"/>
      <c r="E48" s="882"/>
      <c r="F48" s="882"/>
      <c r="G48" s="882"/>
      <c r="H48" s="882"/>
      <c r="I48" s="882"/>
      <c r="J48" s="882"/>
      <c r="K48" s="882"/>
      <c r="L48" s="882"/>
      <c r="M48" s="882"/>
      <c r="N48" s="882"/>
      <c r="O48" s="882"/>
    </row>
    <row r="49" spans="2:15" x14ac:dyDescent="0.25">
      <c r="B49" s="882"/>
      <c r="C49" s="882"/>
      <c r="D49" s="882"/>
      <c r="E49" s="882"/>
      <c r="F49" s="882"/>
      <c r="G49" s="882"/>
      <c r="H49" s="882"/>
      <c r="I49" s="882"/>
      <c r="J49" s="882"/>
      <c r="K49" s="882"/>
      <c r="L49" s="882"/>
      <c r="M49" s="882"/>
      <c r="N49" s="882"/>
      <c r="O49" s="882"/>
    </row>
    <row r="50" spans="2:15" x14ac:dyDescent="0.25">
      <c r="B50" s="884" t="s">
        <v>791</v>
      </c>
      <c r="C50" s="884"/>
      <c r="D50" s="884"/>
      <c r="E50" s="884"/>
      <c r="F50" s="884"/>
      <c r="G50" s="884"/>
      <c r="H50" s="884"/>
      <c r="I50" s="884"/>
      <c r="J50" s="884"/>
      <c r="K50" s="884"/>
      <c r="L50" s="884"/>
      <c r="M50" s="884"/>
      <c r="N50" s="884"/>
      <c r="O50" s="882"/>
    </row>
    <row r="51" spans="2:15" x14ac:dyDescent="0.25">
      <c r="B51" s="884" t="s">
        <v>641</v>
      </c>
      <c r="C51" s="968" t="s">
        <v>728</v>
      </c>
      <c r="D51" s="969" t="s">
        <v>642</v>
      </c>
      <c r="E51" s="884">
        <v>2017</v>
      </c>
      <c r="F51" s="884"/>
      <c r="G51" s="884"/>
      <c r="H51" s="884"/>
      <c r="I51" s="884"/>
      <c r="J51" s="1051">
        <v>2018</v>
      </c>
      <c r="K51" s="1051"/>
      <c r="L51" s="1051"/>
      <c r="M51" s="1051"/>
      <c r="N51" s="1051"/>
      <c r="O51" s="882"/>
    </row>
    <row r="52" spans="2:15" x14ac:dyDescent="0.25">
      <c r="B52" s="884"/>
      <c r="C52" s="968"/>
      <c r="D52" s="969"/>
      <c r="E52" s="884" t="s">
        <v>645</v>
      </c>
      <c r="F52" s="884"/>
      <c r="G52" s="884"/>
      <c r="H52" s="885" t="s">
        <v>762</v>
      </c>
      <c r="I52" s="884" t="s">
        <v>695</v>
      </c>
      <c r="J52" s="1051" t="s">
        <v>645</v>
      </c>
      <c r="K52" s="1051"/>
      <c r="L52" s="1051"/>
      <c r="M52" s="1048" t="s">
        <v>762</v>
      </c>
      <c r="N52" s="1051" t="s">
        <v>695</v>
      </c>
      <c r="O52" s="882"/>
    </row>
    <row r="53" spans="2:15" x14ac:dyDescent="0.25">
      <c r="B53" s="884"/>
      <c r="C53" s="968"/>
      <c r="D53" s="969"/>
      <c r="E53" s="970" t="s">
        <v>763</v>
      </c>
      <c r="F53" s="970" t="s">
        <v>764</v>
      </c>
      <c r="G53" s="970" t="s">
        <v>765</v>
      </c>
      <c r="H53" s="885"/>
      <c r="I53" s="884"/>
      <c r="J53" s="1052" t="s">
        <v>763</v>
      </c>
      <c r="K53" s="1052" t="s">
        <v>764</v>
      </c>
      <c r="L53" s="1052" t="s">
        <v>765</v>
      </c>
      <c r="M53" s="1048"/>
      <c r="N53" s="1051"/>
      <c r="O53" s="882"/>
    </row>
    <row r="54" spans="2:15" x14ac:dyDescent="0.25">
      <c r="B54" s="938" t="s">
        <v>655</v>
      </c>
      <c r="C54" s="971" t="s">
        <v>628</v>
      </c>
      <c r="D54" s="950" t="s">
        <v>296</v>
      </c>
      <c r="E54" s="951">
        <v>287082</v>
      </c>
      <c r="F54" s="951">
        <v>14369</v>
      </c>
      <c r="G54" s="951">
        <v>149430</v>
      </c>
      <c r="H54" s="951">
        <v>1585973</v>
      </c>
      <c r="I54" s="941">
        <v>3212060.0305499998</v>
      </c>
      <c r="J54" s="1008">
        <v>205895</v>
      </c>
      <c r="K54" s="1008">
        <v>12503</v>
      </c>
      <c r="L54" s="1008">
        <v>157193</v>
      </c>
      <c r="M54" s="1008">
        <v>1203488</v>
      </c>
      <c r="N54" s="1008">
        <v>3390846.7949799998</v>
      </c>
      <c r="O54" s="882"/>
    </row>
    <row r="55" spans="2:15" x14ac:dyDescent="0.25">
      <c r="B55" s="938"/>
      <c r="C55" s="971" t="s">
        <v>632</v>
      </c>
      <c r="D55" s="950" t="s">
        <v>296</v>
      </c>
      <c r="E55" s="951">
        <v>289181</v>
      </c>
      <c r="F55" s="951">
        <v>14172</v>
      </c>
      <c r="G55" s="951">
        <v>140315</v>
      </c>
      <c r="H55" s="951">
        <v>1589922</v>
      </c>
      <c r="I55" s="941">
        <v>1292232.02886</v>
      </c>
      <c r="J55" s="973">
        <v>212007</v>
      </c>
      <c r="K55" s="973">
        <v>12432</v>
      </c>
      <c r="L55" s="973">
        <v>146058</v>
      </c>
      <c r="M55" s="973">
        <v>1217916</v>
      </c>
      <c r="N55" s="973">
        <v>1223726.4357099994</v>
      </c>
      <c r="O55" s="882"/>
    </row>
    <row r="56" spans="2:15" ht="15.75" thickBot="1" x14ac:dyDescent="0.3">
      <c r="B56" s="974" t="s">
        <v>656</v>
      </c>
      <c r="C56" s="974"/>
      <c r="D56" s="974"/>
      <c r="E56" s="1001">
        <v>576263</v>
      </c>
      <c r="F56" s="1001">
        <v>28541</v>
      </c>
      <c r="G56" s="1001">
        <v>289745</v>
      </c>
      <c r="H56" s="1001">
        <v>3175895</v>
      </c>
      <c r="I56" s="1001">
        <v>4504292.0594100002</v>
      </c>
      <c r="J56" s="1062">
        <v>417902</v>
      </c>
      <c r="K56" s="1062">
        <v>24935</v>
      </c>
      <c r="L56" s="1062">
        <v>303251</v>
      </c>
      <c r="M56" s="1062">
        <v>2421404</v>
      </c>
      <c r="N56" s="1062">
        <v>4614573.2306899987</v>
      </c>
      <c r="O56" s="882"/>
    </row>
    <row r="57" spans="2:15" s="310" customFormat="1" x14ac:dyDescent="0.25">
      <c r="B57" s="1003" t="s">
        <v>766</v>
      </c>
      <c r="C57" s="1003"/>
      <c r="D57" s="1003"/>
      <c r="E57" s="1003"/>
      <c r="F57" s="1003"/>
      <c r="G57" s="1003"/>
      <c r="H57" s="1003"/>
      <c r="I57" s="1003"/>
      <c r="J57" s="1003"/>
      <c r="K57" s="1003"/>
      <c r="L57" s="1003"/>
      <c r="M57" s="1003"/>
      <c r="N57" s="1003"/>
      <c r="O57" s="894"/>
    </row>
    <row r="58" spans="2:15" s="310" customFormat="1" x14ac:dyDescent="0.25">
      <c r="B58" s="995" t="s">
        <v>687</v>
      </c>
      <c r="C58" s="995"/>
      <c r="D58" s="995"/>
      <c r="E58" s="995"/>
      <c r="F58" s="995"/>
      <c r="G58" s="995"/>
      <c r="H58" s="995"/>
      <c r="I58" s="995"/>
      <c r="J58" s="995"/>
      <c r="K58" s="995"/>
      <c r="L58" s="995"/>
      <c r="M58" s="995"/>
      <c r="N58" s="995"/>
      <c r="O58" s="894"/>
    </row>
    <row r="59" spans="2:15" x14ac:dyDescent="0.25">
      <c r="B59" s="882"/>
      <c r="C59" s="882"/>
      <c r="D59" s="882"/>
      <c r="E59" s="882"/>
      <c r="F59" s="882"/>
      <c r="G59" s="882"/>
      <c r="H59" s="882"/>
      <c r="I59" s="882"/>
      <c r="J59" s="882"/>
      <c r="K59" s="882"/>
      <c r="L59" s="882"/>
      <c r="M59" s="882"/>
      <c r="N59" s="882"/>
      <c r="O59" s="882"/>
    </row>
    <row r="60" spans="2:15" x14ac:dyDescent="0.25">
      <c r="B60" s="882"/>
      <c r="C60" s="882"/>
      <c r="D60" s="882"/>
      <c r="E60" s="882"/>
      <c r="F60" s="882"/>
      <c r="G60" s="882"/>
      <c r="H60" s="882"/>
      <c r="I60" s="882"/>
      <c r="J60" s="882"/>
      <c r="K60" s="882"/>
      <c r="L60" s="882"/>
      <c r="M60" s="882"/>
      <c r="N60" s="882"/>
      <c r="O60" s="882"/>
    </row>
    <row r="61" spans="2:15" x14ac:dyDescent="0.25">
      <c r="B61" s="882"/>
      <c r="C61" s="882"/>
      <c r="D61" s="882"/>
      <c r="E61" s="882"/>
      <c r="F61" s="882"/>
      <c r="G61" s="882"/>
      <c r="H61" s="882"/>
      <c r="I61" s="882"/>
      <c r="J61" s="882"/>
      <c r="K61" s="882"/>
      <c r="L61" s="882"/>
      <c r="M61" s="882"/>
      <c r="N61" s="882"/>
      <c r="O61" s="882"/>
    </row>
    <row r="62" spans="2:15" x14ac:dyDescent="0.25">
      <c r="B62" s="882"/>
      <c r="C62" s="882"/>
      <c r="D62" s="882"/>
      <c r="E62" s="882"/>
      <c r="F62" s="882"/>
      <c r="G62" s="882"/>
      <c r="H62" s="882"/>
      <c r="I62" s="882"/>
      <c r="J62" s="882"/>
      <c r="K62" s="882"/>
      <c r="L62" s="882"/>
      <c r="M62" s="882"/>
      <c r="N62" s="882"/>
      <c r="O62" s="882"/>
    </row>
    <row r="63" spans="2:15" x14ac:dyDescent="0.25">
      <c r="B63" s="882"/>
      <c r="C63" s="882"/>
      <c r="D63" s="882"/>
      <c r="E63" s="882"/>
      <c r="F63" s="882"/>
      <c r="G63" s="882"/>
      <c r="H63" s="882"/>
      <c r="I63" s="882"/>
      <c r="J63" s="882"/>
      <c r="K63" s="882"/>
      <c r="L63" s="882"/>
      <c r="M63" s="882"/>
      <c r="N63" s="882"/>
      <c r="O63" s="882"/>
    </row>
    <row r="64" spans="2:15" x14ac:dyDescent="0.25">
      <c r="B64" s="882"/>
      <c r="C64" s="882"/>
      <c r="D64" s="882"/>
      <c r="E64" s="882"/>
      <c r="F64" s="882"/>
      <c r="G64" s="882"/>
      <c r="H64" s="882"/>
      <c r="I64" s="882"/>
      <c r="J64" s="882"/>
      <c r="K64" s="882"/>
      <c r="L64" s="882"/>
      <c r="M64" s="882"/>
      <c r="N64" s="882"/>
      <c r="O64" s="882"/>
    </row>
  </sheetData>
  <mergeCells count="47">
    <mergeCell ref="B58:N58"/>
    <mergeCell ref="J52:L52"/>
    <mergeCell ref="M52:M53"/>
    <mergeCell ref="N52:N53"/>
    <mergeCell ref="B54:B55"/>
    <mergeCell ref="B56:D56"/>
    <mergeCell ref="B57:N57"/>
    <mergeCell ref="B47:I47"/>
    <mergeCell ref="B50:N50"/>
    <mergeCell ref="B51:B53"/>
    <mergeCell ref="C51:C53"/>
    <mergeCell ref="D51:D53"/>
    <mergeCell ref="E51:I51"/>
    <mergeCell ref="J51:N51"/>
    <mergeCell ref="E52:G52"/>
    <mergeCell ref="H52:H53"/>
    <mergeCell ref="I52:I53"/>
    <mergeCell ref="B32:D32"/>
    <mergeCell ref="B33:K33"/>
    <mergeCell ref="B34:K34"/>
    <mergeCell ref="B35:J35"/>
    <mergeCell ref="B36:J36"/>
    <mergeCell ref="B39:B40"/>
    <mergeCell ref="C39:G39"/>
    <mergeCell ref="H39:H40"/>
    <mergeCell ref="I39:I40"/>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pageSetup paperSize="1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L55"/>
  <sheetViews>
    <sheetView workbookViewId="0"/>
  </sheetViews>
  <sheetFormatPr baseColWidth="10" defaultColWidth="11.42578125" defaultRowHeight="15" x14ac:dyDescent="0.25"/>
  <cols>
    <col min="1" max="1" width="3.7109375" style="309" customWidth="1"/>
    <col min="2" max="2" width="33.42578125" style="309" customWidth="1"/>
    <col min="3" max="3" width="25.28515625" style="309" customWidth="1"/>
    <col min="4" max="4" width="42.7109375" style="309" customWidth="1"/>
    <col min="5" max="9" width="11.42578125" style="309"/>
    <col min="10" max="10" width="13.85546875" style="309" customWidth="1"/>
    <col min="11" max="16384" width="11.42578125" style="309"/>
  </cols>
  <sheetData>
    <row r="2" spans="1:12" x14ac:dyDescent="0.25">
      <c r="B2" s="880" t="s">
        <v>946</v>
      </c>
    </row>
    <row r="4" spans="1:12" ht="15" customHeight="1" x14ac:dyDescent="0.25">
      <c r="A4" s="883"/>
      <c r="B4" s="884" t="s">
        <v>728</v>
      </c>
      <c r="C4" s="884" t="s">
        <v>729</v>
      </c>
      <c r="D4" s="885" t="s">
        <v>774</v>
      </c>
      <c r="E4" s="884"/>
      <c r="F4" s="884"/>
      <c r="G4" s="884"/>
      <c r="H4" s="884"/>
      <c r="I4" s="1037" t="s">
        <v>2</v>
      </c>
      <c r="J4" s="1037" t="s">
        <v>3</v>
      </c>
      <c r="K4" s="882"/>
      <c r="L4" s="882"/>
    </row>
    <row r="5" spans="1:12" x14ac:dyDescent="0.25">
      <c r="A5" s="886"/>
      <c r="B5" s="884"/>
      <c r="C5" s="884"/>
      <c r="D5" s="887">
        <v>2014</v>
      </c>
      <c r="E5" s="887">
        <v>2015</v>
      </c>
      <c r="F5" s="887">
        <v>2016</v>
      </c>
      <c r="G5" s="887">
        <v>2017</v>
      </c>
      <c r="H5" s="1038">
        <v>2018</v>
      </c>
      <c r="I5" s="1037"/>
      <c r="J5" s="1037"/>
      <c r="K5" s="882"/>
      <c r="L5" s="882"/>
    </row>
    <row r="6" spans="1:12" x14ac:dyDescent="0.25">
      <c r="A6" s="886"/>
      <c r="B6" s="888" t="s">
        <v>705</v>
      </c>
      <c r="C6" s="889" t="s">
        <v>703</v>
      </c>
      <c r="D6" s="890">
        <v>119448</v>
      </c>
      <c r="E6" s="890">
        <v>112277</v>
      </c>
      <c r="F6" s="890">
        <v>119162</v>
      </c>
      <c r="G6" s="890">
        <v>137476</v>
      </c>
      <c r="H6" s="1039">
        <v>115802</v>
      </c>
      <c r="I6" s="891">
        <v>0.99033626381144602</v>
      </c>
      <c r="J6" s="892">
        <v>-0.15765660915359769</v>
      </c>
      <c r="K6" s="882"/>
      <c r="L6" s="882"/>
    </row>
    <row r="7" spans="1:12" x14ac:dyDescent="0.25">
      <c r="A7" s="310"/>
      <c r="B7" s="888"/>
      <c r="C7" s="889" t="s">
        <v>712</v>
      </c>
      <c r="D7" s="890">
        <v>539</v>
      </c>
      <c r="E7" s="890">
        <v>594</v>
      </c>
      <c r="F7" s="890">
        <v>815</v>
      </c>
      <c r="G7" s="890">
        <v>980</v>
      </c>
      <c r="H7" s="1039">
        <v>958</v>
      </c>
      <c r="I7" s="891">
        <v>8.1927958129511171E-3</v>
      </c>
      <c r="J7" s="892">
        <v>-2.2448979591836782E-2</v>
      </c>
      <c r="K7" s="882"/>
      <c r="L7" s="882"/>
    </row>
    <row r="8" spans="1:12" x14ac:dyDescent="0.25">
      <c r="A8" s="310"/>
      <c r="B8" s="888"/>
      <c r="C8" s="889" t="s">
        <v>704</v>
      </c>
      <c r="D8" s="890">
        <v>119</v>
      </c>
      <c r="E8" s="890">
        <v>104</v>
      </c>
      <c r="F8" s="890">
        <v>92</v>
      </c>
      <c r="G8" s="890">
        <v>135</v>
      </c>
      <c r="H8" s="1039">
        <v>172</v>
      </c>
      <c r="I8" s="891">
        <v>1.4709403756029144E-3</v>
      </c>
      <c r="J8" s="892">
        <v>0.27407407407407414</v>
      </c>
      <c r="K8" s="882"/>
      <c r="L8" s="882"/>
    </row>
    <row r="9" spans="1:12" x14ac:dyDescent="0.25">
      <c r="B9" s="888"/>
      <c r="C9" s="897" t="s">
        <v>707</v>
      </c>
      <c r="D9" s="898">
        <v>120106</v>
      </c>
      <c r="E9" s="898">
        <v>112975</v>
      </c>
      <c r="F9" s="898">
        <v>120069</v>
      </c>
      <c r="G9" s="898">
        <v>138591</v>
      </c>
      <c r="H9" s="1040">
        <v>116932</v>
      </c>
      <c r="I9" s="899">
        <v>1</v>
      </c>
      <c r="J9" s="900">
        <v>-0.15627998932109588</v>
      </c>
      <c r="K9" s="882"/>
      <c r="L9" s="882"/>
    </row>
    <row r="10" spans="1:12" x14ac:dyDescent="0.25">
      <c r="B10" s="888" t="s">
        <v>715</v>
      </c>
      <c r="C10" s="889" t="s">
        <v>406</v>
      </c>
      <c r="D10" s="890">
        <v>227216</v>
      </c>
      <c r="E10" s="890">
        <v>222440</v>
      </c>
      <c r="F10" s="890">
        <v>221769</v>
      </c>
      <c r="G10" s="890">
        <v>261850</v>
      </c>
      <c r="H10" s="1039">
        <v>230371</v>
      </c>
      <c r="I10" s="891">
        <v>0.98147572203358058</v>
      </c>
      <c r="J10" s="892">
        <v>-0.12021768187893833</v>
      </c>
      <c r="K10" s="882"/>
      <c r="L10" s="882"/>
    </row>
    <row r="11" spans="1:12" x14ac:dyDescent="0.25">
      <c r="B11" s="888"/>
      <c r="C11" s="889" t="s">
        <v>731</v>
      </c>
      <c r="D11" s="890">
        <v>4581</v>
      </c>
      <c r="E11" s="890">
        <v>3951</v>
      </c>
      <c r="F11" s="890">
        <v>3707</v>
      </c>
      <c r="G11" s="890">
        <v>4131</v>
      </c>
      <c r="H11" s="1039">
        <v>3678</v>
      </c>
      <c r="I11" s="891">
        <v>1.566980091087641E-2</v>
      </c>
      <c r="J11" s="892">
        <v>-0.1096586782861293</v>
      </c>
      <c r="K11" s="882"/>
      <c r="L11" s="882"/>
    </row>
    <row r="12" spans="1:12" x14ac:dyDescent="0.25">
      <c r="B12" s="888"/>
      <c r="C12" s="889" t="s">
        <v>722</v>
      </c>
      <c r="D12" s="890">
        <v>322</v>
      </c>
      <c r="E12" s="890">
        <v>335</v>
      </c>
      <c r="F12" s="890">
        <v>252</v>
      </c>
      <c r="G12" s="890">
        <v>177</v>
      </c>
      <c r="H12" s="1039">
        <v>135</v>
      </c>
      <c r="I12" s="891">
        <v>5.7515582462433804E-4</v>
      </c>
      <c r="J12" s="892">
        <v>-0.23728813559322037</v>
      </c>
      <c r="K12" s="882"/>
      <c r="L12" s="882"/>
    </row>
    <row r="13" spans="1:12" x14ac:dyDescent="0.25">
      <c r="B13" s="888"/>
      <c r="C13" s="889" t="s">
        <v>714</v>
      </c>
      <c r="D13" s="890">
        <v>230</v>
      </c>
      <c r="E13" s="890">
        <v>187</v>
      </c>
      <c r="F13" s="890">
        <v>192</v>
      </c>
      <c r="G13" s="890">
        <v>172</v>
      </c>
      <c r="H13" s="1039">
        <v>154</v>
      </c>
      <c r="I13" s="891">
        <v>6.5610368142331892E-4</v>
      </c>
      <c r="J13" s="892">
        <v>-0.10465116279069764</v>
      </c>
      <c r="K13" s="882"/>
      <c r="L13" s="882"/>
    </row>
    <row r="14" spans="1:12" ht="18" x14ac:dyDescent="0.25">
      <c r="B14" s="888"/>
      <c r="C14" s="889" t="s">
        <v>732</v>
      </c>
      <c r="D14" s="890">
        <v>446</v>
      </c>
      <c r="E14" s="890">
        <v>438</v>
      </c>
      <c r="F14" s="890">
        <v>466</v>
      </c>
      <c r="G14" s="890">
        <v>448</v>
      </c>
      <c r="H14" s="1039">
        <v>381</v>
      </c>
      <c r="I14" s="891">
        <v>1.6232175494953541E-3</v>
      </c>
      <c r="J14" s="892">
        <v>-0.1495535714285714</v>
      </c>
      <c r="K14" s="882"/>
      <c r="L14" s="882"/>
    </row>
    <row r="15" spans="1:12" x14ac:dyDescent="0.25">
      <c r="B15" s="888"/>
      <c r="C15" s="897" t="s">
        <v>716</v>
      </c>
      <c r="D15" s="898">
        <v>232795</v>
      </c>
      <c r="E15" s="898">
        <v>227351</v>
      </c>
      <c r="F15" s="898">
        <v>226386</v>
      </c>
      <c r="G15" s="898">
        <v>266778</v>
      </c>
      <c r="H15" s="1040">
        <v>234719</v>
      </c>
      <c r="I15" s="899">
        <v>1</v>
      </c>
      <c r="J15" s="900">
        <v>-0.12017107857469511</v>
      </c>
      <c r="K15" s="882"/>
      <c r="L15" s="882"/>
    </row>
    <row r="16" spans="1:12" x14ac:dyDescent="0.25">
      <c r="B16" s="906" t="s">
        <v>589</v>
      </c>
      <c r="C16" s="906"/>
      <c r="D16" s="907">
        <v>352901</v>
      </c>
      <c r="E16" s="907">
        <v>340326</v>
      </c>
      <c r="F16" s="907">
        <v>346455</v>
      </c>
      <c r="G16" s="907">
        <v>405369</v>
      </c>
      <c r="H16" s="1040">
        <v>351651</v>
      </c>
      <c r="I16" s="908"/>
      <c r="J16" s="909">
        <v>-0.13251629996373671</v>
      </c>
      <c r="K16" s="882"/>
      <c r="L16" s="882"/>
    </row>
    <row r="17" spans="1:12" ht="15" customHeight="1" x14ac:dyDescent="0.25">
      <c r="A17" s="310"/>
      <c r="B17" s="910" t="s">
        <v>733</v>
      </c>
      <c r="C17" s="910"/>
      <c r="D17" s="910"/>
      <c r="E17" s="910"/>
      <c r="F17" s="910"/>
      <c r="G17" s="910"/>
      <c r="H17" s="910"/>
      <c r="I17" s="910"/>
      <c r="J17" s="910"/>
      <c r="K17" s="882"/>
      <c r="L17" s="882"/>
    </row>
    <row r="18" spans="1:12" x14ac:dyDescent="0.25">
      <c r="A18" s="310"/>
      <c r="B18" s="882"/>
      <c r="C18" s="882"/>
      <c r="D18" s="882"/>
      <c r="E18" s="882"/>
      <c r="F18" s="882"/>
      <c r="G18" s="882"/>
      <c r="H18" s="882"/>
      <c r="I18" s="882"/>
      <c r="J18" s="882"/>
      <c r="K18" s="882"/>
      <c r="L18" s="882"/>
    </row>
    <row r="19" spans="1:12" x14ac:dyDescent="0.25">
      <c r="A19" s="310"/>
      <c r="B19" s="882"/>
      <c r="C19" s="882"/>
      <c r="D19" s="882"/>
      <c r="E19" s="882"/>
      <c r="F19" s="882"/>
      <c r="G19" s="882"/>
      <c r="H19" s="882"/>
      <c r="I19" s="882"/>
      <c r="J19" s="882"/>
      <c r="K19" s="882"/>
      <c r="L19" s="882"/>
    </row>
    <row r="20" spans="1:12" ht="15" customHeight="1" x14ac:dyDescent="0.25">
      <c r="A20" s="883"/>
      <c r="B20" s="884" t="s">
        <v>734</v>
      </c>
      <c r="C20" s="884" t="s">
        <v>776</v>
      </c>
      <c r="D20" s="884" t="s">
        <v>25</v>
      </c>
      <c r="E20" s="884" t="s">
        <v>736</v>
      </c>
      <c r="F20" s="884"/>
      <c r="G20" s="884"/>
      <c r="H20" s="884"/>
      <c r="I20" s="884"/>
      <c r="J20" s="1041" t="s">
        <v>2</v>
      </c>
      <c r="K20" s="1042" t="s">
        <v>3</v>
      </c>
      <c r="L20" s="882"/>
    </row>
    <row r="21" spans="1:12" x14ac:dyDescent="0.25">
      <c r="A21" s="886"/>
      <c r="B21" s="884"/>
      <c r="C21" s="884"/>
      <c r="D21" s="884"/>
      <c r="E21" s="911">
        <v>2014</v>
      </c>
      <c r="F21" s="911">
        <v>2015</v>
      </c>
      <c r="G21" s="911">
        <v>2016</v>
      </c>
      <c r="H21" s="911">
        <v>2017</v>
      </c>
      <c r="I21" s="1043">
        <v>2018</v>
      </c>
      <c r="J21" s="1041"/>
      <c r="K21" s="1042"/>
      <c r="L21" s="882"/>
    </row>
    <row r="22" spans="1:12" x14ac:dyDescent="0.25">
      <c r="A22" s="886"/>
      <c r="B22" s="888" t="s">
        <v>737</v>
      </c>
      <c r="C22" s="889" t="s">
        <v>26</v>
      </c>
      <c r="D22" s="914" t="s">
        <v>27</v>
      </c>
      <c r="E22" s="987">
        <v>3119.1797088599997</v>
      </c>
      <c r="F22" s="987">
        <v>2294.5406895400006</v>
      </c>
      <c r="G22" s="987">
        <v>1662.4238951800003</v>
      </c>
      <c r="H22" s="987">
        <v>2501.1098486600004</v>
      </c>
      <c r="I22" s="1056">
        <v>2702.1355829400004</v>
      </c>
      <c r="J22" s="917">
        <v>0.22942026415073055</v>
      </c>
      <c r="K22" s="917">
        <v>8.0374612249718647E-2</v>
      </c>
      <c r="L22" s="882"/>
    </row>
    <row r="23" spans="1:12" x14ac:dyDescent="0.25">
      <c r="A23" s="310"/>
      <c r="B23" s="888"/>
      <c r="C23" s="889" t="s">
        <v>28</v>
      </c>
      <c r="D23" s="914" t="s">
        <v>777</v>
      </c>
      <c r="E23" s="987">
        <v>2287.9552484600003</v>
      </c>
      <c r="F23" s="987">
        <v>1651.9352357600001</v>
      </c>
      <c r="G23" s="987">
        <v>1146.7893822200003</v>
      </c>
      <c r="H23" s="987">
        <v>1732.8711464600001</v>
      </c>
      <c r="I23" s="1056">
        <v>1459.8545374300002</v>
      </c>
      <c r="J23" s="917">
        <v>0.12394648725747154</v>
      </c>
      <c r="K23" s="917">
        <v>-0.15755159267769714</v>
      </c>
      <c r="L23" s="882"/>
    </row>
    <row r="24" spans="1:12" x14ac:dyDescent="0.25">
      <c r="A24" s="310"/>
      <c r="B24" s="888"/>
      <c r="C24" s="889" t="s">
        <v>841</v>
      </c>
      <c r="D24" s="914" t="s">
        <v>31</v>
      </c>
      <c r="E24" s="987">
        <v>163.03779224000002</v>
      </c>
      <c r="F24" s="987">
        <v>140.07281745</v>
      </c>
      <c r="G24" s="987">
        <v>36.297941460000004</v>
      </c>
      <c r="H24" s="987">
        <v>389.39083940999996</v>
      </c>
      <c r="I24" s="1056">
        <v>658.09852343999989</v>
      </c>
      <c r="J24" s="917">
        <v>5.5874745160099902E-2</v>
      </c>
      <c r="K24" s="917">
        <v>0.69007191960946601</v>
      </c>
      <c r="L24" s="882"/>
    </row>
    <row r="25" spans="1:12" x14ac:dyDescent="0.25">
      <c r="B25" s="888"/>
      <c r="C25" s="918" t="s">
        <v>71</v>
      </c>
      <c r="D25" s="918"/>
      <c r="E25" s="987">
        <v>9166.9569835500079</v>
      </c>
      <c r="F25" s="987">
        <v>7400.0385363300111</v>
      </c>
      <c r="G25" s="987">
        <v>7056.958113299972</v>
      </c>
      <c r="H25" s="987">
        <v>8231.49769982002</v>
      </c>
      <c r="I25" s="1056">
        <v>6958.0147113699959</v>
      </c>
      <c r="J25" s="917">
        <v>0.59075850343169811</v>
      </c>
      <c r="K25" s="917">
        <v>-0.15470853967168918</v>
      </c>
      <c r="L25" s="882"/>
    </row>
    <row r="26" spans="1:12" ht="27.6" customHeight="1" x14ac:dyDescent="0.25">
      <c r="B26" s="888"/>
      <c r="C26" s="919" t="s">
        <v>18</v>
      </c>
      <c r="D26" s="919"/>
      <c r="E26" s="988">
        <v>14737.129733110009</v>
      </c>
      <c r="F26" s="988">
        <v>11486.587279080011</v>
      </c>
      <c r="G26" s="988">
        <v>9902.4693321599734</v>
      </c>
      <c r="H26" s="988">
        <v>12854.86953435002</v>
      </c>
      <c r="I26" s="1059">
        <v>11778.103355179996</v>
      </c>
      <c r="J26" s="922">
        <v>1</v>
      </c>
      <c r="K26" s="922">
        <v>-8.376329112425096E-2</v>
      </c>
      <c r="L26" s="882"/>
    </row>
    <row r="27" spans="1:12" x14ac:dyDescent="0.25">
      <c r="B27" s="888" t="s">
        <v>745</v>
      </c>
      <c r="C27" s="889" t="s">
        <v>407</v>
      </c>
      <c r="D27" s="914" t="s">
        <v>810</v>
      </c>
      <c r="E27" s="987">
        <v>2013.7464567300003</v>
      </c>
      <c r="F27" s="987">
        <v>1145.4209962999998</v>
      </c>
      <c r="G27" s="987">
        <v>1028.5221604400001</v>
      </c>
      <c r="H27" s="987">
        <v>1100.5977923800001</v>
      </c>
      <c r="I27" s="1056">
        <v>1316.11236508</v>
      </c>
      <c r="J27" s="917">
        <v>7.4159970489684271E-2</v>
      </c>
      <c r="K27" s="917">
        <v>0.19581592312115936</v>
      </c>
      <c r="L27" s="882"/>
    </row>
    <row r="28" spans="1:12" ht="34.5" customHeight="1" x14ac:dyDescent="0.25">
      <c r="B28" s="888"/>
      <c r="C28" s="889" t="s">
        <v>413</v>
      </c>
      <c r="D28" s="914" t="s">
        <v>842</v>
      </c>
      <c r="E28" s="987">
        <v>1421.7166682699999</v>
      </c>
      <c r="F28" s="987">
        <v>620.76414350999994</v>
      </c>
      <c r="G28" s="987">
        <v>449.89437860999999</v>
      </c>
      <c r="H28" s="987">
        <v>877.30698496000002</v>
      </c>
      <c r="I28" s="1056">
        <v>974.22264681000001</v>
      </c>
      <c r="J28" s="917">
        <v>5.4895254124764703E-2</v>
      </c>
      <c r="K28" s="917">
        <v>0.11046949757777069</v>
      </c>
      <c r="L28" s="882"/>
    </row>
    <row r="29" spans="1:12" x14ac:dyDescent="0.25">
      <c r="B29" s="888"/>
      <c r="C29" s="889" t="s">
        <v>421</v>
      </c>
      <c r="D29" s="914" t="s">
        <v>422</v>
      </c>
      <c r="E29" s="987">
        <v>964.82601031000002</v>
      </c>
      <c r="F29" s="987">
        <v>692.94756528999994</v>
      </c>
      <c r="G29" s="987">
        <v>694.16082284000004</v>
      </c>
      <c r="H29" s="987">
        <v>788.99368933999995</v>
      </c>
      <c r="I29" s="1056">
        <v>873.55514309</v>
      </c>
      <c r="J29" s="917">
        <v>4.9222866794301781E-2</v>
      </c>
      <c r="K29" s="917">
        <v>0.10717633726669784</v>
      </c>
      <c r="L29" s="882"/>
    </row>
    <row r="30" spans="1:12" x14ac:dyDescent="0.25">
      <c r="B30" s="888"/>
      <c r="C30" s="918" t="s">
        <v>71</v>
      </c>
      <c r="D30" s="918"/>
      <c r="E30" s="987">
        <v>17400.104321219962</v>
      </c>
      <c r="F30" s="987">
        <v>14158.627700259973</v>
      </c>
      <c r="G30" s="987">
        <v>12464.286424360002</v>
      </c>
      <c r="H30" s="987">
        <v>15276.022907830022</v>
      </c>
      <c r="I30" s="1056">
        <v>14583.047396229958</v>
      </c>
      <c r="J30" s="917">
        <v>0.82172190859124927</v>
      </c>
      <c r="K30" s="917">
        <v>-4.5363607778099446E-2</v>
      </c>
      <c r="L30" s="882"/>
    </row>
    <row r="31" spans="1:12" ht="27.6" customHeight="1" x14ac:dyDescent="0.25">
      <c r="B31" s="888"/>
      <c r="C31" s="919" t="s">
        <v>22</v>
      </c>
      <c r="D31" s="919"/>
      <c r="E31" s="988">
        <v>21800.393456529964</v>
      </c>
      <c r="F31" s="988">
        <v>16617.760405359972</v>
      </c>
      <c r="G31" s="988">
        <v>14636.863786250002</v>
      </c>
      <c r="H31" s="988">
        <v>18042.921374510021</v>
      </c>
      <c r="I31" s="1059">
        <v>17746.937551209958</v>
      </c>
      <c r="J31" s="922">
        <v>1</v>
      </c>
      <c r="K31" s="922">
        <v>-1.6404429036542378E-2</v>
      </c>
      <c r="L31" s="882"/>
    </row>
    <row r="32" spans="1:12" x14ac:dyDescent="0.25">
      <c r="B32" s="906" t="s">
        <v>843</v>
      </c>
      <c r="C32" s="906"/>
      <c r="D32" s="906"/>
      <c r="E32" s="989">
        <v>36537.523189639971</v>
      </c>
      <c r="F32" s="989">
        <v>28104.347684439985</v>
      </c>
      <c r="G32" s="989">
        <v>24539.333118409973</v>
      </c>
      <c r="H32" s="989">
        <v>30897.790908860043</v>
      </c>
      <c r="I32" s="1059">
        <v>29525.040906389953</v>
      </c>
      <c r="J32" s="1060"/>
      <c r="K32" s="1047">
        <v>-4.4428742705888702E-2</v>
      </c>
      <c r="L32" s="882"/>
    </row>
    <row r="33" spans="1:12" x14ac:dyDescent="0.25">
      <c r="B33" s="910" t="s">
        <v>844</v>
      </c>
      <c r="C33" s="910"/>
      <c r="D33" s="910"/>
      <c r="E33" s="910"/>
      <c r="F33" s="910"/>
      <c r="G33" s="910"/>
      <c r="H33" s="910"/>
      <c r="I33" s="910"/>
      <c r="J33" s="910"/>
      <c r="K33" s="910"/>
      <c r="L33" s="882"/>
    </row>
    <row r="34" spans="1:12" x14ac:dyDescent="0.25">
      <c r="B34" s="910" t="s">
        <v>755</v>
      </c>
      <c r="C34" s="910"/>
      <c r="D34" s="910"/>
      <c r="E34" s="910"/>
      <c r="F34" s="910"/>
      <c r="G34" s="910"/>
      <c r="H34" s="910"/>
      <c r="I34" s="910"/>
      <c r="J34" s="910"/>
      <c r="K34" s="910"/>
      <c r="L34" s="882"/>
    </row>
    <row r="35" spans="1:12" x14ac:dyDescent="0.25">
      <c r="A35" s="310"/>
      <c r="B35" s="995" t="s">
        <v>839</v>
      </c>
      <c r="C35" s="995"/>
      <c r="D35" s="995"/>
      <c r="E35" s="995"/>
      <c r="F35" s="995"/>
      <c r="G35" s="995"/>
      <c r="H35" s="995"/>
      <c r="I35" s="995"/>
      <c r="J35" s="995"/>
      <c r="K35" s="995"/>
      <c r="L35" s="882"/>
    </row>
    <row r="36" spans="1:12" x14ac:dyDescent="0.25">
      <c r="A36" s="310"/>
      <c r="B36" s="995" t="s">
        <v>845</v>
      </c>
      <c r="C36" s="995"/>
      <c r="D36" s="995"/>
      <c r="E36" s="995"/>
      <c r="F36" s="995"/>
      <c r="G36" s="995"/>
      <c r="H36" s="995"/>
      <c r="I36" s="995"/>
      <c r="J36" s="995"/>
      <c r="K36" s="995"/>
      <c r="L36" s="882"/>
    </row>
    <row r="37" spans="1:12" x14ac:dyDescent="0.25">
      <c r="A37" s="310"/>
      <c r="B37" s="1009"/>
      <c r="C37" s="1009"/>
      <c r="D37" s="1009"/>
      <c r="E37" s="1009"/>
      <c r="F37" s="1009"/>
      <c r="G37" s="1009"/>
      <c r="H37" s="1009"/>
      <c r="I37" s="1009"/>
      <c r="J37" s="1009"/>
      <c r="K37" s="1009"/>
      <c r="L37" s="882"/>
    </row>
    <row r="38" spans="1:12" x14ac:dyDescent="0.25">
      <c r="A38" s="310"/>
      <c r="B38" s="882"/>
      <c r="C38" s="882"/>
      <c r="D38" s="882"/>
      <c r="E38" s="882"/>
      <c r="F38" s="882"/>
      <c r="G38" s="882"/>
      <c r="H38" s="882"/>
      <c r="I38" s="882"/>
      <c r="J38" s="882"/>
      <c r="K38" s="882"/>
      <c r="L38" s="882"/>
    </row>
    <row r="39" spans="1:12" ht="15" customHeight="1" x14ac:dyDescent="0.25">
      <c r="A39" s="883"/>
      <c r="B39" s="884" t="s">
        <v>756</v>
      </c>
      <c r="C39" s="884" t="s">
        <v>757</v>
      </c>
      <c r="D39" s="884"/>
      <c r="E39" s="884"/>
      <c r="F39" s="884"/>
      <c r="G39" s="884"/>
      <c r="H39" s="1041" t="s">
        <v>2</v>
      </c>
      <c r="I39" s="1048" t="s">
        <v>3</v>
      </c>
      <c r="J39" s="882"/>
      <c r="K39" s="882"/>
      <c r="L39" s="882"/>
    </row>
    <row r="40" spans="1:12" x14ac:dyDescent="0.25">
      <c r="A40" s="310"/>
      <c r="B40" s="884"/>
      <c r="C40" s="911">
        <v>2014</v>
      </c>
      <c r="D40" s="911">
        <v>2015</v>
      </c>
      <c r="E40" s="911">
        <v>2016</v>
      </c>
      <c r="F40" s="911">
        <v>2017</v>
      </c>
      <c r="G40" s="1043">
        <v>2018</v>
      </c>
      <c r="H40" s="1041"/>
      <c r="I40" s="1048"/>
      <c r="J40" s="882"/>
      <c r="K40" s="882"/>
      <c r="L40" s="882"/>
    </row>
    <row r="41" spans="1:12" x14ac:dyDescent="0.25">
      <c r="A41" s="310"/>
      <c r="B41" s="926" t="s">
        <v>562</v>
      </c>
      <c r="C41" s="964">
        <v>199.30755253000095</v>
      </c>
      <c r="D41" s="964">
        <v>151.72648362999928</v>
      </c>
      <c r="E41" s="964">
        <v>131.83861018999917</v>
      </c>
      <c r="F41" s="964">
        <v>158.12545945999963</v>
      </c>
      <c r="G41" s="1057">
        <v>143.10287292000007</v>
      </c>
      <c r="H41" s="965">
        <v>3.5292205188799226E-2</v>
      </c>
      <c r="I41" s="928">
        <v>-9.5004223806222532E-2</v>
      </c>
      <c r="J41" s="882"/>
      <c r="K41" s="882"/>
      <c r="L41" s="882"/>
    </row>
    <row r="42" spans="1:12" x14ac:dyDescent="0.25">
      <c r="A42" s="310"/>
      <c r="B42" s="926" t="s">
        <v>758</v>
      </c>
      <c r="C42" s="964">
        <v>4158.4549775300056</v>
      </c>
      <c r="D42" s="964">
        <v>3136.5224432200216</v>
      </c>
      <c r="E42" s="964">
        <v>2724.1793564299946</v>
      </c>
      <c r="F42" s="964">
        <v>3382.4041864000037</v>
      </c>
      <c r="G42" s="1057">
        <v>3374.9450619999848</v>
      </c>
      <c r="H42" s="965">
        <v>0.8323330705989026</v>
      </c>
      <c r="I42" s="928">
        <v>-2.2052729327886045E-3</v>
      </c>
      <c r="J42" s="882"/>
      <c r="K42" s="882"/>
      <c r="L42" s="882"/>
    </row>
    <row r="43" spans="1:12" ht="18" x14ac:dyDescent="0.25">
      <c r="A43" s="310"/>
      <c r="B43" s="926" t="s">
        <v>564</v>
      </c>
      <c r="C43" s="964">
        <v>566.90253726999993</v>
      </c>
      <c r="D43" s="964">
        <v>514.71454633999997</v>
      </c>
      <c r="E43" s="964">
        <v>450.20390268999995</v>
      </c>
      <c r="F43" s="964">
        <v>489.56595412000001</v>
      </c>
      <c r="G43" s="1057">
        <v>499.30222767000004</v>
      </c>
      <c r="H43" s="965">
        <v>0.12313852482895478</v>
      </c>
      <c r="I43" s="928">
        <v>1.9887562580819251E-2</v>
      </c>
      <c r="J43" s="882"/>
      <c r="K43" s="882"/>
      <c r="L43" s="882"/>
    </row>
    <row r="44" spans="1:12" x14ac:dyDescent="0.25">
      <c r="B44" s="926" t="s">
        <v>759</v>
      </c>
      <c r="C44" s="964">
        <v>0</v>
      </c>
      <c r="D44" s="964">
        <v>0.13724043</v>
      </c>
      <c r="E44" s="964">
        <v>3.103709E-2</v>
      </c>
      <c r="F44" s="964">
        <v>0.11968429000000001</v>
      </c>
      <c r="G44" s="1057">
        <v>0.72756299999999996</v>
      </c>
      <c r="H44" s="965">
        <v>1.794324751127318E-4</v>
      </c>
      <c r="I44" s="928">
        <v>5.0790183908013313</v>
      </c>
      <c r="J44" s="882"/>
      <c r="K44" s="882"/>
      <c r="L44" s="882"/>
    </row>
    <row r="45" spans="1:12" x14ac:dyDescent="0.25">
      <c r="B45" s="926" t="s">
        <v>566</v>
      </c>
      <c r="C45" s="964">
        <v>31.082826939999993</v>
      </c>
      <c r="D45" s="964">
        <v>30.911312989999981</v>
      </c>
      <c r="E45" s="964">
        <v>34.978984000000025</v>
      </c>
      <c r="F45" s="964">
        <v>40.797576409999984</v>
      </c>
      <c r="G45" s="1057">
        <v>36.723388549999981</v>
      </c>
      <c r="H45" s="965">
        <v>9.0567669082306981E-3</v>
      </c>
      <c r="I45" s="928">
        <v>-9.9863477650142252E-2</v>
      </c>
      <c r="J45" s="882"/>
      <c r="K45" s="882"/>
      <c r="L45" s="882"/>
    </row>
    <row r="46" spans="1:12" x14ac:dyDescent="0.25">
      <c r="B46" s="929" t="s">
        <v>582</v>
      </c>
      <c r="C46" s="966">
        <v>4955.7478942700063</v>
      </c>
      <c r="D46" s="966">
        <v>3834.0120266100207</v>
      </c>
      <c r="E46" s="966">
        <v>3341.231890399994</v>
      </c>
      <c r="F46" s="966">
        <v>4071.0128606800035</v>
      </c>
      <c r="G46" s="1058">
        <v>4054.8011141399847</v>
      </c>
      <c r="H46" s="967">
        <v>1</v>
      </c>
      <c r="I46" s="931">
        <v>-3.9822390876237401E-3</v>
      </c>
      <c r="J46" s="882"/>
      <c r="K46" s="882"/>
      <c r="L46" s="882"/>
    </row>
    <row r="47" spans="1:12" ht="15" customHeight="1" x14ac:dyDescent="0.25">
      <c r="B47" s="910" t="s">
        <v>760</v>
      </c>
      <c r="C47" s="910"/>
      <c r="D47" s="910"/>
      <c r="E47" s="910"/>
      <c r="F47" s="910"/>
      <c r="G47" s="910"/>
      <c r="H47" s="910"/>
      <c r="I47" s="910"/>
      <c r="J47" s="882"/>
      <c r="K47" s="882"/>
      <c r="L47" s="882"/>
    </row>
    <row r="48" spans="1:12" x14ac:dyDescent="0.25">
      <c r="B48" s="882"/>
      <c r="C48" s="882"/>
      <c r="D48" s="882"/>
      <c r="E48" s="882"/>
      <c r="F48" s="882"/>
      <c r="G48" s="882"/>
      <c r="H48" s="882"/>
      <c r="I48" s="882"/>
      <c r="J48" s="882"/>
      <c r="K48" s="882"/>
      <c r="L48" s="882"/>
    </row>
    <row r="49" spans="2:12" x14ac:dyDescent="0.25">
      <c r="B49" s="882"/>
      <c r="C49" s="882"/>
      <c r="D49" s="882"/>
      <c r="E49" s="882"/>
      <c r="F49" s="882"/>
      <c r="G49" s="882"/>
      <c r="H49" s="882"/>
      <c r="I49" s="882"/>
      <c r="J49" s="882"/>
      <c r="K49" s="882"/>
      <c r="L49" s="882"/>
    </row>
    <row r="50" spans="2:12" x14ac:dyDescent="0.25">
      <c r="B50" s="882"/>
      <c r="C50" s="882"/>
      <c r="D50" s="882"/>
      <c r="E50" s="882"/>
      <c r="F50" s="882"/>
      <c r="G50" s="882"/>
      <c r="H50" s="882"/>
      <c r="I50" s="882"/>
      <c r="J50" s="882"/>
      <c r="K50" s="882"/>
      <c r="L50" s="882"/>
    </row>
    <row r="51" spans="2:12" x14ac:dyDescent="0.25">
      <c r="B51" s="882"/>
      <c r="C51" s="882"/>
      <c r="D51" s="882"/>
      <c r="E51" s="882"/>
      <c r="F51" s="882"/>
      <c r="G51" s="882"/>
      <c r="H51" s="882"/>
      <c r="I51" s="882"/>
      <c r="J51" s="882"/>
      <c r="K51" s="882"/>
      <c r="L51" s="882"/>
    </row>
    <row r="52" spans="2:12" x14ac:dyDescent="0.25">
      <c r="B52" s="882"/>
      <c r="C52" s="882"/>
      <c r="D52" s="882"/>
      <c r="E52" s="882"/>
      <c r="F52" s="882"/>
      <c r="G52" s="882"/>
      <c r="H52" s="882"/>
      <c r="I52" s="882"/>
      <c r="J52" s="882"/>
      <c r="K52" s="882"/>
      <c r="L52" s="882"/>
    </row>
    <row r="53" spans="2:12" x14ac:dyDescent="0.25">
      <c r="B53" s="882"/>
      <c r="C53" s="882"/>
      <c r="D53" s="882"/>
      <c r="E53" s="882"/>
      <c r="F53" s="882"/>
      <c r="G53" s="882"/>
      <c r="H53" s="882"/>
      <c r="I53" s="882"/>
      <c r="J53" s="882"/>
      <c r="K53" s="882"/>
      <c r="L53" s="882"/>
    </row>
    <row r="54" spans="2:12" x14ac:dyDescent="0.25">
      <c r="B54" s="882"/>
      <c r="C54" s="882"/>
      <c r="D54" s="882"/>
      <c r="E54" s="882"/>
      <c r="F54" s="882"/>
      <c r="G54" s="882"/>
      <c r="H54" s="882"/>
      <c r="I54" s="882"/>
      <c r="J54" s="882"/>
      <c r="K54" s="882"/>
      <c r="L54" s="882"/>
    </row>
    <row r="55" spans="2:12" x14ac:dyDescent="0.25">
      <c r="B55" s="882"/>
      <c r="C55" s="882"/>
      <c r="D55" s="882"/>
      <c r="E55" s="882"/>
      <c r="F55" s="882"/>
      <c r="G55" s="882"/>
      <c r="H55" s="882"/>
      <c r="I55" s="882"/>
      <c r="J55" s="882"/>
      <c r="K55" s="882"/>
      <c r="L55" s="882"/>
    </row>
  </sheetData>
  <mergeCells count="31">
    <mergeCell ref="B47:I47"/>
    <mergeCell ref="B32:D32"/>
    <mergeCell ref="B33:K33"/>
    <mergeCell ref="B34:K34"/>
    <mergeCell ref="B35:K35"/>
    <mergeCell ref="B36:K36"/>
    <mergeCell ref="B39:B40"/>
    <mergeCell ref="C39:G39"/>
    <mergeCell ref="H39:H40"/>
    <mergeCell ref="I39:I40"/>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I12"/>
  <sheetViews>
    <sheetView zoomScaleNormal="100" workbookViewId="0"/>
  </sheetViews>
  <sheetFormatPr baseColWidth="10" defaultColWidth="11.42578125" defaultRowHeight="15" x14ac:dyDescent="0.25"/>
  <cols>
    <col min="1" max="1" width="3.7109375" style="1" customWidth="1"/>
    <col min="2" max="2" width="25.140625" style="1" customWidth="1"/>
    <col min="3" max="3" width="25.42578125" style="1" customWidth="1"/>
    <col min="4" max="16384" width="11.42578125" style="1"/>
  </cols>
  <sheetData>
    <row r="2" spans="2:9" x14ac:dyDescent="0.25">
      <c r="B2" s="63" t="s">
        <v>55</v>
      </c>
      <c r="C2" s="64"/>
      <c r="D2" s="64"/>
      <c r="E2" s="64"/>
      <c r="F2" s="64"/>
      <c r="G2" s="64"/>
      <c r="H2" s="64"/>
      <c r="I2" s="64"/>
    </row>
    <row r="3" spans="2:9" x14ac:dyDescent="0.25">
      <c r="B3" s="65" t="s">
        <v>56</v>
      </c>
      <c r="C3" s="64"/>
      <c r="D3" s="64"/>
      <c r="E3" s="64"/>
      <c r="F3" s="64"/>
      <c r="G3" s="64"/>
      <c r="H3" s="64"/>
      <c r="I3" s="64"/>
    </row>
    <row r="4" spans="2:9" ht="22.5" x14ac:dyDescent="0.25">
      <c r="B4" s="2"/>
      <c r="C4" s="66">
        <v>2014</v>
      </c>
      <c r="D4" s="67">
        <v>2015</v>
      </c>
      <c r="E4" s="68">
        <v>2016</v>
      </c>
      <c r="F4" s="68">
        <v>2017</v>
      </c>
      <c r="G4" s="69">
        <v>2018</v>
      </c>
      <c r="H4" s="69" t="s">
        <v>2</v>
      </c>
      <c r="I4" s="70" t="s">
        <v>3</v>
      </c>
    </row>
    <row r="5" spans="2:9" x14ac:dyDescent="0.25">
      <c r="B5" s="71" t="s">
        <v>57</v>
      </c>
      <c r="C5" s="72">
        <v>64431302.650120422</v>
      </c>
      <c r="D5" s="72">
        <v>61841204.70064982</v>
      </c>
      <c r="E5" s="72">
        <v>62189202.606650233</v>
      </c>
      <c r="F5" s="73">
        <v>61909744.842809506</v>
      </c>
      <c r="G5" s="74">
        <v>66598457.056349963</v>
      </c>
      <c r="H5" s="75">
        <f>+G5/$G$11</f>
        <v>0.96798212739591427</v>
      </c>
      <c r="I5" s="76">
        <f>+IF(F5&gt;0,G5/F5-1,"-")</f>
        <v>7.573463960229887E-2</v>
      </c>
    </row>
    <row r="6" spans="2:9" x14ac:dyDescent="0.25">
      <c r="B6" s="77" t="s">
        <v>58</v>
      </c>
      <c r="C6" s="78">
        <v>1336387.3105500042</v>
      </c>
      <c r="D6" s="78">
        <v>1319711.4067200096</v>
      </c>
      <c r="E6" s="78">
        <v>1223821.3692900029</v>
      </c>
      <c r="F6" s="79">
        <v>1427496.3343400031</v>
      </c>
      <c r="G6" s="80">
        <v>1255631.4494599979</v>
      </c>
      <c r="H6" s="81">
        <f t="shared" ref="H6:H11" si="0">+G6/$G$11</f>
        <v>1.8250104512858481E-2</v>
      </c>
      <c r="I6" s="82">
        <f t="shared" ref="I6:I11" si="1">+IF(F6&gt;0,G6/F6-1,"-")</f>
        <v>-0.12039602536665439</v>
      </c>
    </row>
    <row r="7" spans="2:9" x14ac:dyDescent="0.25">
      <c r="B7" s="77" t="s">
        <v>59</v>
      </c>
      <c r="C7" s="78">
        <v>730430.7078299995</v>
      </c>
      <c r="D7" s="78">
        <v>721935.33338999772</v>
      </c>
      <c r="E7" s="78">
        <v>769673.95338999992</v>
      </c>
      <c r="F7" s="79">
        <v>785336.49425999983</v>
      </c>
      <c r="G7" s="80">
        <v>786736.90511999873</v>
      </c>
      <c r="H7" s="81">
        <f t="shared" si="0"/>
        <v>1.1434908506582625E-2</v>
      </c>
      <c r="I7" s="82">
        <f t="shared" si="1"/>
        <v>1.7831985018326169E-3</v>
      </c>
    </row>
    <row r="8" spans="2:9" x14ac:dyDescent="0.25">
      <c r="B8" s="77" t="s">
        <v>60</v>
      </c>
      <c r="C8" s="78">
        <v>98.885000000000005</v>
      </c>
      <c r="D8" s="78">
        <v>65.433400000000006</v>
      </c>
      <c r="E8" s="78">
        <v>55.182000000000002</v>
      </c>
      <c r="F8" s="79">
        <v>0.01</v>
      </c>
      <c r="G8" s="80">
        <v>64.001000000000005</v>
      </c>
      <c r="H8" s="81">
        <f t="shared" si="0"/>
        <v>9.3022912051922672E-7</v>
      </c>
      <c r="I8" s="82">
        <f t="shared" si="1"/>
        <v>6399.1</v>
      </c>
    </row>
    <row r="9" spans="2:9" x14ac:dyDescent="0.25">
      <c r="B9" s="77" t="s">
        <v>61</v>
      </c>
      <c r="C9" s="78">
        <v>1049.741</v>
      </c>
      <c r="D9" s="78">
        <v>50.373100000000001</v>
      </c>
      <c r="E9" s="78">
        <v>275114.26498000004</v>
      </c>
      <c r="F9" s="79">
        <v>210625.33296999999</v>
      </c>
      <c r="G9" s="80">
        <v>160424.66331</v>
      </c>
      <c r="H9" s="81">
        <f t="shared" si="0"/>
        <v>2.3317087773699527E-3</v>
      </c>
      <c r="I9" s="82">
        <f t="shared" si="1"/>
        <v>-0.23834108154098543</v>
      </c>
    </row>
    <row r="10" spans="2:9" x14ac:dyDescent="0.25">
      <c r="B10" s="77" t="s">
        <v>62</v>
      </c>
      <c r="C10" s="78">
        <v>254.78570000000002</v>
      </c>
      <c r="D10" s="78">
        <v>42.553919999999998</v>
      </c>
      <c r="E10" s="78">
        <v>1267.5592300000001</v>
      </c>
      <c r="F10" s="79">
        <v>488.50536000000005</v>
      </c>
      <c r="G10" s="80">
        <v>15.176069999999999</v>
      </c>
      <c r="H10" s="81">
        <f t="shared" si="0"/>
        <v>2.2057815110761111E-7</v>
      </c>
      <c r="I10" s="82">
        <f t="shared" si="1"/>
        <v>-0.96893366738084508</v>
      </c>
    </row>
    <row r="11" spans="2:9" x14ac:dyDescent="0.25">
      <c r="B11" s="83" t="s">
        <v>63</v>
      </c>
      <c r="C11" s="84">
        <v>66499524.080200501</v>
      </c>
      <c r="D11" s="84">
        <v>63883009.801179856</v>
      </c>
      <c r="E11" s="84">
        <v>64459134.93553973</v>
      </c>
      <c r="F11" s="84">
        <v>64333691.5197393</v>
      </c>
      <c r="G11" s="84">
        <v>68801329.25131017</v>
      </c>
      <c r="H11" s="85">
        <f t="shared" si="0"/>
        <v>1</v>
      </c>
      <c r="I11" s="86">
        <f t="shared" si="1"/>
        <v>6.9444759441483095E-2</v>
      </c>
    </row>
    <row r="12" spans="2:9" x14ac:dyDescent="0.25">
      <c r="B12" s="610" t="s">
        <v>50</v>
      </c>
      <c r="C12" s="610"/>
      <c r="D12" s="610"/>
      <c r="E12" s="610"/>
      <c r="F12" s="610"/>
      <c r="G12" s="610"/>
      <c r="H12" s="610"/>
      <c r="I12" s="610"/>
    </row>
  </sheetData>
  <mergeCells count="1">
    <mergeCell ref="B12:I12"/>
  </mergeCells>
  <pageMargins left="0.7" right="0.7" top="0.75" bottom="0.75" header="0.3" footer="0.3"/>
  <pageSetup paperSize="203"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N53"/>
  <sheetViews>
    <sheetView workbookViewId="0"/>
  </sheetViews>
  <sheetFormatPr baseColWidth="10" defaultColWidth="11.42578125" defaultRowHeight="15" x14ac:dyDescent="0.25"/>
  <cols>
    <col min="1" max="1" width="3.7109375" style="309" customWidth="1"/>
    <col min="2" max="2" width="33.42578125" style="309" customWidth="1"/>
    <col min="3" max="3" width="17" style="309" customWidth="1"/>
    <col min="4" max="4" width="35" style="309" customWidth="1"/>
    <col min="5" max="16384" width="11.42578125" style="309"/>
  </cols>
  <sheetData>
    <row r="2" spans="1:14" x14ac:dyDescent="0.25">
      <c r="B2" s="994" t="s">
        <v>947</v>
      </c>
    </row>
    <row r="3" spans="1:14" x14ac:dyDescent="0.25">
      <c r="A3" s="310"/>
    </row>
    <row r="4" spans="1:14" ht="15" customHeight="1" x14ac:dyDescent="0.25">
      <c r="A4" s="883"/>
      <c r="B4" s="884" t="s">
        <v>728</v>
      </c>
      <c r="C4" s="884" t="s">
        <v>729</v>
      </c>
      <c r="D4" s="885" t="s">
        <v>774</v>
      </c>
      <c r="E4" s="884"/>
      <c r="F4" s="884"/>
      <c r="G4" s="884"/>
      <c r="H4" s="884"/>
      <c r="I4" s="1037" t="s">
        <v>2</v>
      </c>
      <c r="J4" s="1037" t="s">
        <v>3</v>
      </c>
      <c r="K4" s="882"/>
      <c r="L4" s="882"/>
      <c r="M4" s="882"/>
      <c r="N4" s="882"/>
    </row>
    <row r="5" spans="1:14" x14ac:dyDescent="0.25">
      <c r="A5" s="886"/>
      <c r="B5" s="884"/>
      <c r="C5" s="884"/>
      <c r="D5" s="887">
        <v>2014</v>
      </c>
      <c r="E5" s="887">
        <v>2015</v>
      </c>
      <c r="F5" s="887">
        <v>2016</v>
      </c>
      <c r="G5" s="887">
        <v>2017</v>
      </c>
      <c r="H5" s="1038">
        <v>2018</v>
      </c>
      <c r="I5" s="1037"/>
      <c r="J5" s="1037"/>
      <c r="K5" s="882"/>
      <c r="L5" s="882"/>
      <c r="M5" s="882"/>
      <c r="N5" s="882"/>
    </row>
    <row r="6" spans="1:14" x14ac:dyDescent="0.25">
      <c r="A6" s="886"/>
      <c r="B6" s="888" t="s">
        <v>705</v>
      </c>
      <c r="C6" s="889" t="s">
        <v>703</v>
      </c>
      <c r="D6" s="890">
        <v>87688</v>
      </c>
      <c r="E6" s="890">
        <v>98766</v>
      </c>
      <c r="F6" s="890">
        <v>100445</v>
      </c>
      <c r="G6" s="890">
        <v>82635</v>
      </c>
      <c r="H6" s="1039">
        <v>119761</v>
      </c>
      <c r="I6" s="891">
        <v>0.9922943715770024</v>
      </c>
      <c r="J6" s="892">
        <v>0.44927694076359903</v>
      </c>
      <c r="K6" s="882"/>
      <c r="L6" s="882"/>
      <c r="M6" s="882"/>
      <c r="N6" s="882"/>
    </row>
    <row r="7" spans="1:14" x14ac:dyDescent="0.25">
      <c r="A7" s="310"/>
      <c r="B7" s="888"/>
      <c r="C7" s="889" t="s">
        <v>712</v>
      </c>
      <c r="D7" s="890">
        <v>671</v>
      </c>
      <c r="E7" s="890">
        <v>578</v>
      </c>
      <c r="F7" s="890">
        <v>596</v>
      </c>
      <c r="G7" s="890">
        <v>715</v>
      </c>
      <c r="H7" s="1039">
        <v>706</v>
      </c>
      <c r="I7" s="891">
        <v>5.849649103909985E-3</v>
      </c>
      <c r="J7" s="892">
        <v>-1.2587412587412583E-2</v>
      </c>
      <c r="K7" s="882"/>
      <c r="L7" s="882"/>
      <c r="M7" s="882"/>
      <c r="N7" s="882"/>
    </row>
    <row r="8" spans="1:14" x14ac:dyDescent="0.25">
      <c r="B8" s="888"/>
      <c r="C8" s="889" t="s">
        <v>704</v>
      </c>
      <c r="D8" s="890">
        <v>148</v>
      </c>
      <c r="E8" s="890">
        <v>134</v>
      </c>
      <c r="F8" s="890">
        <v>115</v>
      </c>
      <c r="G8" s="890">
        <v>201</v>
      </c>
      <c r="H8" s="1039">
        <v>224</v>
      </c>
      <c r="I8" s="891">
        <v>1.8559793190875873E-3</v>
      </c>
      <c r="J8" s="892">
        <v>0.11442786069651745</v>
      </c>
      <c r="K8" s="882"/>
      <c r="L8" s="882"/>
      <c r="M8" s="882"/>
      <c r="N8" s="882"/>
    </row>
    <row r="9" spans="1:14" ht="18" x14ac:dyDescent="0.25">
      <c r="B9" s="888"/>
      <c r="C9" s="897" t="s">
        <v>707</v>
      </c>
      <c r="D9" s="898">
        <v>88507</v>
      </c>
      <c r="E9" s="898">
        <v>99478</v>
      </c>
      <c r="F9" s="898">
        <v>101156</v>
      </c>
      <c r="G9" s="898">
        <v>83551</v>
      </c>
      <c r="H9" s="1040">
        <v>120691</v>
      </c>
      <c r="I9" s="899">
        <v>1</v>
      </c>
      <c r="J9" s="900">
        <v>0.44451891658986731</v>
      </c>
      <c r="K9" s="882"/>
      <c r="L9" s="882"/>
      <c r="M9" s="882"/>
      <c r="N9" s="882"/>
    </row>
    <row r="10" spans="1:14" x14ac:dyDescent="0.25">
      <c r="B10" s="888" t="s">
        <v>715</v>
      </c>
      <c r="C10" s="889" t="s">
        <v>406</v>
      </c>
      <c r="D10" s="890">
        <v>204209</v>
      </c>
      <c r="E10" s="890">
        <v>220760</v>
      </c>
      <c r="F10" s="890">
        <v>239370</v>
      </c>
      <c r="G10" s="890">
        <v>237407</v>
      </c>
      <c r="H10" s="1039">
        <v>305070</v>
      </c>
      <c r="I10" s="891">
        <v>0.97525342778866475</v>
      </c>
      <c r="J10" s="892">
        <v>0.28500844541230874</v>
      </c>
      <c r="K10" s="882"/>
      <c r="L10" s="882"/>
      <c r="M10" s="882"/>
      <c r="N10" s="882"/>
    </row>
    <row r="11" spans="1:14" ht="18" x14ac:dyDescent="0.25">
      <c r="B11" s="888"/>
      <c r="C11" s="889" t="s">
        <v>731</v>
      </c>
      <c r="D11" s="890">
        <v>4579</v>
      </c>
      <c r="E11" s="890">
        <v>4881</v>
      </c>
      <c r="F11" s="890">
        <v>5568</v>
      </c>
      <c r="G11" s="890">
        <v>5648</v>
      </c>
      <c r="H11" s="1039">
        <v>6825</v>
      </c>
      <c r="I11" s="891">
        <v>2.1818286441333583E-2</v>
      </c>
      <c r="J11" s="892">
        <v>0.20839235127478761</v>
      </c>
      <c r="K11" s="882"/>
      <c r="L11" s="882"/>
      <c r="M11" s="882"/>
      <c r="N11" s="882"/>
    </row>
    <row r="12" spans="1:14" x14ac:dyDescent="0.25">
      <c r="B12" s="888"/>
      <c r="C12" s="889" t="s">
        <v>722</v>
      </c>
      <c r="D12" s="890">
        <v>323</v>
      </c>
      <c r="E12" s="890">
        <v>231</v>
      </c>
      <c r="F12" s="890">
        <v>216</v>
      </c>
      <c r="G12" s="890">
        <v>278</v>
      </c>
      <c r="H12" s="1039">
        <v>356</v>
      </c>
      <c r="I12" s="891">
        <v>1.1380673953281695E-3</v>
      </c>
      <c r="J12" s="892">
        <v>0.28057553956834536</v>
      </c>
      <c r="K12" s="882"/>
      <c r="L12" s="882"/>
      <c r="M12" s="882"/>
      <c r="N12" s="882"/>
    </row>
    <row r="13" spans="1:14" x14ac:dyDescent="0.25">
      <c r="B13" s="888"/>
      <c r="C13" s="889" t="s">
        <v>714</v>
      </c>
      <c r="D13" s="890">
        <v>323</v>
      </c>
      <c r="E13" s="890">
        <v>270</v>
      </c>
      <c r="F13" s="890">
        <v>236</v>
      </c>
      <c r="G13" s="890">
        <v>370</v>
      </c>
      <c r="H13" s="1039">
        <v>405</v>
      </c>
      <c r="I13" s="891">
        <v>1.2947115031121028E-3</v>
      </c>
      <c r="J13" s="892">
        <v>9.4594594594594517E-2</v>
      </c>
      <c r="K13" s="882"/>
      <c r="L13" s="882"/>
      <c r="M13" s="882"/>
      <c r="N13" s="882"/>
    </row>
    <row r="14" spans="1:14" ht="27" x14ac:dyDescent="0.25">
      <c r="B14" s="888"/>
      <c r="C14" s="889" t="s">
        <v>846</v>
      </c>
      <c r="D14" s="890">
        <v>7</v>
      </c>
      <c r="E14" s="890">
        <v>25</v>
      </c>
      <c r="F14" s="890">
        <v>17</v>
      </c>
      <c r="G14" s="890">
        <v>23</v>
      </c>
      <c r="H14" s="1039">
        <v>155</v>
      </c>
      <c r="I14" s="891">
        <v>4.9550687156142204E-4</v>
      </c>
      <c r="J14" s="892">
        <v>5.7391304347826084</v>
      </c>
      <c r="K14" s="882"/>
      <c r="L14" s="882"/>
      <c r="M14" s="882"/>
      <c r="N14" s="882"/>
    </row>
    <row r="15" spans="1:14" ht="18" x14ac:dyDescent="0.25">
      <c r="A15" s="310"/>
      <c r="B15" s="888"/>
      <c r="C15" s="897" t="s">
        <v>716</v>
      </c>
      <c r="D15" s="898">
        <v>209441</v>
      </c>
      <c r="E15" s="898">
        <v>226167</v>
      </c>
      <c r="F15" s="898">
        <v>245407</v>
      </c>
      <c r="G15" s="898">
        <v>243726</v>
      </c>
      <c r="H15" s="1040">
        <v>312811</v>
      </c>
      <c r="I15" s="899">
        <v>1</v>
      </c>
      <c r="J15" s="900">
        <v>0.28345355029828578</v>
      </c>
      <c r="K15" s="882"/>
      <c r="L15" s="882"/>
      <c r="M15" s="882"/>
      <c r="N15" s="882"/>
    </row>
    <row r="16" spans="1:14" x14ac:dyDescent="0.25">
      <c r="A16" s="310"/>
      <c r="B16" s="906" t="s">
        <v>847</v>
      </c>
      <c r="C16" s="906"/>
      <c r="D16" s="907">
        <v>297948</v>
      </c>
      <c r="E16" s="907">
        <v>325645</v>
      </c>
      <c r="F16" s="907">
        <v>346563</v>
      </c>
      <c r="G16" s="907">
        <v>327277</v>
      </c>
      <c r="H16" s="1040">
        <v>433502</v>
      </c>
      <c r="I16" s="908"/>
      <c r="J16" s="909">
        <v>0.3245721514191342</v>
      </c>
      <c r="K16" s="882"/>
      <c r="L16" s="882"/>
      <c r="M16" s="882"/>
      <c r="N16" s="882"/>
    </row>
    <row r="17" spans="1:14" ht="15" customHeight="1" x14ac:dyDescent="0.25">
      <c r="A17" s="310"/>
      <c r="B17" s="910" t="s">
        <v>733</v>
      </c>
      <c r="C17" s="910"/>
      <c r="D17" s="910"/>
      <c r="E17" s="910"/>
      <c r="F17" s="910"/>
      <c r="G17" s="910"/>
      <c r="H17" s="910"/>
      <c r="I17" s="910"/>
      <c r="J17" s="910"/>
      <c r="K17" s="882"/>
      <c r="L17" s="882"/>
      <c r="M17" s="882"/>
      <c r="N17" s="882"/>
    </row>
    <row r="18" spans="1:14" ht="15" customHeight="1" x14ac:dyDescent="0.25">
      <c r="A18" s="310"/>
      <c r="B18" s="961"/>
      <c r="C18" s="961"/>
      <c r="D18" s="961"/>
      <c r="E18" s="961"/>
      <c r="F18" s="961"/>
      <c r="G18" s="961"/>
      <c r="H18" s="961"/>
      <c r="I18" s="961"/>
      <c r="J18" s="961"/>
      <c r="K18" s="882"/>
      <c r="L18" s="882"/>
      <c r="M18" s="882"/>
      <c r="N18" s="882"/>
    </row>
    <row r="19" spans="1:14" x14ac:dyDescent="0.25">
      <c r="A19" s="310"/>
      <c r="B19" s="882"/>
      <c r="C19" s="882"/>
      <c r="D19" s="882"/>
      <c r="E19" s="882"/>
      <c r="F19" s="882"/>
      <c r="G19" s="882"/>
      <c r="H19" s="882"/>
      <c r="I19" s="882"/>
      <c r="J19" s="882"/>
      <c r="K19" s="882"/>
      <c r="L19" s="882"/>
      <c r="M19" s="882"/>
      <c r="N19" s="882"/>
    </row>
    <row r="20" spans="1:14" ht="15" customHeight="1" x14ac:dyDescent="0.25">
      <c r="A20" s="883"/>
      <c r="B20" s="884" t="s">
        <v>734</v>
      </c>
      <c r="C20" s="884" t="s">
        <v>776</v>
      </c>
      <c r="D20" s="884" t="s">
        <v>25</v>
      </c>
      <c r="E20" s="884" t="s">
        <v>736</v>
      </c>
      <c r="F20" s="884"/>
      <c r="G20" s="884"/>
      <c r="H20" s="884"/>
      <c r="I20" s="884"/>
      <c r="J20" s="1041" t="s">
        <v>2</v>
      </c>
      <c r="K20" s="1042" t="s">
        <v>3</v>
      </c>
      <c r="L20" s="882"/>
      <c r="M20" s="882"/>
      <c r="N20" s="882"/>
    </row>
    <row r="21" spans="1:14" x14ac:dyDescent="0.25">
      <c r="A21" s="886"/>
      <c r="B21" s="884"/>
      <c r="C21" s="884"/>
      <c r="D21" s="884"/>
      <c r="E21" s="911">
        <v>2014</v>
      </c>
      <c r="F21" s="911">
        <v>2015</v>
      </c>
      <c r="G21" s="911">
        <v>2016</v>
      </c>
      <c r="H21" s="911">
        <v>2017</v>
      </c>
      <c r="I21" s="1043">
        <v>2018</v>
      </c>
      <c r="J21" s="1041"/>
      <c r="K21" s="1042"/>
      <c r="L21" s="882"/>
      <c r="M21" s="882"/>
      <c r="N21" s="882"/>
    </row>
    <row r="22" spans="1:14" x14ac:dyDescent="0.25">
      <c r="A22" s="886"/>
      <c r="B22" s="888" t="s">
        <v>737</v>
      </c>
      <c r="C22" s="889" t="s">
        <v>28</v>
      </c>
      <c r="D22" s="889" t="s">
        <v>777</v>
      </c>
      <c r="E22" s="987">
        <v>990.98733587000015</v>
      </c>
      <c r="F22" s="987">
        <v>928.27670648000003</v>
      </c>
      <c r="G22" s="987">
        <v>982.45277721000014</v>
      </c>
      <c r="H22" s="987">
        <v>1139.2579145699999</v>
      </c>
      <c r="I22" s="1056">
        <v>1347.5175157599997</v>
      </c>
      <c r="J22" s="917">
        <v>0.13627193068318003</v>
      </c>
      <c r="K22" s="917">
        <v>0.18280285660214624</v>
      </c>
      <c r="L22" s="882"/>
      <c r="M22" s="882"/>
      <c r="N22" s="882"/>
    </row>
    <row r="23" spans="1:14" x14ac:dyDescent="0.25">
      <c r="A23" s="310"/>
      <c r="B23" s="888"/>
      <c r="C23" s="889" t="s">
        <v>841</v>
      </c>
      <c r="D23" s="889" t="s">
        <v>31</v>
      </c>
      <c r="E23" s="987">
        <v>781.31428190999998</v>
      </c>
      <c r="F23" s="987">
        <v>632.99453288999996</v>
      </c>
      <c r="G23" s="987">
        <v>570.34320649000006</v>
      </c>
      <c r="H23" s="987">
        <v>916.47287075999998</v>
      </c>
      <c r="I23" s="1056">
        <v>1028.2699035000001</v>
      </c>
      <c r="J23" s="917">
        <v>0.10398701565992048</v>
      </c>
      <c r="K23" s="917">
        <v>0.121986188906269</v>
      </c>
      <c r="L23" s="882"/>
      <c r="M23" s="882"/>
      <c r="N23" s="882"/>
    </row>
    <row r="24" spans="1:14" x14ac:dyDescent="0.25">
      <c r="A24" s="310"/>
      <c r="B24" s="888"/>
      <c r="C24" s="889" t="s">
        <v>42</v>
      </c>
      <c r="D24" s="889" t="s">
        <v>43</v>
      </c>
      <c r="E24" s="987">
        <v>67.580439260000006</v>
      </c>
      <c r="F24" s="987">
        <v>90.87114296999998</v>
      </c>
      <c r="G24" s="987">
        <v>85.289105709999944</v>
      </c>
      <c r="H24" s="987">
        <v>9.7238744300000004</v>
      </c>
      <c r="I24" s="1056">
        <v>276.86807006000009</v>
      </c>
      <c r="J24" s="917">
        <v>2.79991510391038E-2</v>
      </c>
      <c r="K24" s="917">
        <v>27.473019890693926</v>
      </c>
      <c r="L24" s="882"/>
      <c r="M24" s="882"/>
      <c r="N24" s="882"/>
    </row>
    <row r="25" spans="1:14" x14ac:dyDescent="0.25">
      <c r="A25" s="310"/>
      <c r="B25" s="888"/>
      <c r="C25" s="918" t="s">
        <v>71</v>
      </c>
      <c r="D25" s="918"/>
      <c r="E25" s="987">
        <v>6193.6672652599891</v>
      </c>
      <c r="F25" s="987">
        <v>5957.0902576199687</v>
      </c>
      <c r="G25" s="987">
        <v>7263.6738519000082</v>
      </c>
      <c r="H25" s="987">
        <v>5055.5052182600011</v>
      </c>
      <c r="I25" s="1056">
        <v>7235.7896879399941</v>
      </c>
      <c r="J25" s="917">
        <v>0.73174190261779581</v>
      </c>
      <c r="K25" s="917">
        <v>0.43126935401134858</v>
      </c>
      <c r="L25" s="882"/>
      <c r="M25" s="882"/>
      <c r="N25" s="882"/>
    </row>
    <row r="26" spans="1:14" ht="41.45" customHeight="1" x14ac:dyDescent="0.25">
      <c r="A26" s="310"/>
      <c r="B26" s="888"/>
      <c r="C26" s="919" t="s">
        <v>18</v>
      </c>
      <c r="D26" s="919"/>
      <c r="E26" s="988">
        <v>8033.5493222999894</v>
      </c>
      <c r="F26" s="988">
        <v>7609.2326399599688</v>
      </c>
      <c r="G26" s="988">
        <v>8901.7589413100086</v>
      </c>
      <c r="H26" s="988">
        <v>7120.9598780200013</v>
      </c>
      <c r="I26" s="1059">
        <v>9888.4451772599932</v>
      </c>
      <c r="J26" s="922">
        <v>1</v>
      </c>
      <c r="K26" s="922">
        <v>0.3886393613566459</v>
      </c>
      <c r="L26" s="882"/>
      <c r="M26" s="882"/>
      <c r="N26" s="882"/>
    </row>
    <row r="27" spans="1:14" ht="18" x14ac:dyDescent="0.25">
      <c r="B27" s="888" t="s">
        <v>745</v>
      </c>
      <c r="C27" s="889" t="s">
        <v>848</v>
      </c>
      <c r="D27" s="889" t="s">
        <v>849</v>
      </c>
      <c r="E27" s="987">
        <v>1205.13612997</v>
      </c>
      <c r="F27" s="987">
        <v>1263.3887191299998</v>
      </c>
      <c r="G27" s="987">
        <v>1352.9828617100002</v>
      </c>
      <c r="H27" s="987">
        <v>1748.3918786799998</v>
      </c>
      <c r="I27" s="1056">
        <v>2030.97684828</v>
      </c>
      <c r="J27" s="917">
        <v>8.6686185179004976E-2</v>
      </c>
      <c r="K27" s="917">
        <v>0.16162564757126763</v>
      </c>
      <c r="L27" s="882"/>
      <c r="M27" s="882"/>
      <c r="N27" s="882"/>
    </row>
    <row r="28" spans="1:14" ht="18" x14ac:dyDescent="0.25">
      <c r="B28" s="888"/>
      <c r="C28" s="889" t="s">
        <v>850</v>
      </c>
      <c r="D28" s="889" t="s">
        <v>851</v>
      </c>
      <c r="E28" s="987">
        <v>582.62671842000009</v>
      </c>
      <c r="F28" s="987">
        <v>572.14625097999999</v>
      </c>
      <c r="G28" s="987">
        <v>658.71204385999999</v>
      </c>
      <c r="H28" s="987">
        <v>997.89425020999977</v>
      </c>
      <c r="I28" s="1056">
        <v>1201.53749709</v>
      </c>
      <c r="J28" s="917">
        <v>5.1284041992143058E-2</v>
      </c>
      <c r="K28" s="917">
        <v>0.20407297350109488</v>
      </c>
      <c r="L28" s="882"/>
      <c r="M28" s="882"/>
      <c r="N28" s="882"/>
    </row>
    <row r="29" spans="1:14" ht="18" x14ac:dyDescent="0.25">
      <c r="B29" s="888"/>
      <c r="C29" s="889" t="s">
        <v>419</v>
      </c>
      <c r="D29" s="889" t="s">
        <v>852</v>
      </c>
      <c r="E29" s="987">
        <v>456.26294505999994</v>
      </c>
      <c r="F29" s="987">
        <v>635.98314561000007</v>
      </c>
      <c r="G29" s="987">
        <v>697.53172453999991</v>
      </c>
      <c r="H29" s="987">
        <v>829.30851344999996</v>
      </c>
      <c r="I29" s="1056">
        <v>995.01479066000002</v>
      </c>
      <c r="J29" s="917">
        <v>4.2469236649373285E-2</v>
      </c>
      <c r="K29" s="917">
        <v>0.19981258424641823</v>
      </c>
      <c r="L29" s="882"/>
      <c r="M29" s="882"/>
      <c r="N29" s="882"/>
    </row>
    <row r="30" spans="1:14" x14ac:dyDescent="0.25">
      <c r="B30" s="888"/>
      <c r="C30" s="918" t="s">
        <v>71</v>
      </c>
      <c r="D30" s="918"/>
      <c r="E30" s="987">
        <v>14449.20199299995</v>
      </c>
      <c r="F30" s="987">
        <v>14310.359398200049</v>
      </c>
      <c r="G30" s="987">
        <v>14571.598004730002</v>
      </c>
      <c r="H30" s="987">
        <v>14735.385808279974</v>
      </c>
      <c r="I30" s="1056">
        <v>19201.54256768011</v>
      </c>
      <c r="J30" s="917">
        <v>0.81956053617947866</v>
      </c>
      <c r="K30" s="917">
        <v>0.30309058870318495</v>
      </c>
      <c r="L30" s="882"/>
      <c r="M30" s="882"/>
      <c r="N30" s="882"/>
    </row>
    <row r="31" spans="1:14" ht="41.45" customHeight="1" x14ac:dyDescent="0.25">
      <c r="B31" s="888"/>
      <c r="C31" s="919" t="s">
        <v>22</v>
      </c>
      <c r="D31" s="919"/>
      <c r="E31" s="988">
        <v>16693.227786449948</v>
      </c>
      <c r="F31" s="988">
        <v>16781.877513920048</v>
      </c>
      <c r="G31" s="988">
        <v>17280.824634840003</v>
      </c>
      <c r="H31" s="988">
        <v>18310.980450619973</v>
      </c>
      <c r="I31" s="1059">
        <v>23429.071703710109</v>
      </c>
      <c r="J31" s="922">
        <v>1</v>
      </c>
      <c r="K31" s="922">
        <v>0.27950940512946976</v>
      </c>
      <c r="L31" s="882"/>
      <c r="M31" s="882"/>
      <c r="N31" s="882"/>
    </row>
    <row r="32" spans="1:14" x14ac:dyDescent="0.25">
      <c r="B32" s="906" t="s">
        <v>853</v>
      </c>
      <c r="C32" s="906"/>
      <c r="D32" s="906"/>
      <c r="E32" s="989">
        <v>24726.777108749939</v>
      </c>
      <c r="F32" s="989">
        <v>24391.110153880018</v>
      </c>
      <c r="G32" s="989">
        <v>26182.583576150013</v>
      </c>
      <c r="H32" s="989">
        <v>25431.940328639976</v>
      </c>
      <c r="I32" s="1059">
        <v>33317.516880970099</v>
      </c>
      <c r="J32" s="1060"/>
      <c r="K32" s="1047">
        <v>0.31006586404458658</v>
      </c>
      <c r="L32" s="882"/>
      <c r="M32" s="882"/>
      <c r="N32" s="882"/>
    </row>
    <row r="33" spans="1:14" x14ac:dyDescent="0.25">
      <c r="B33" s="910" t="s">
        <v>844</v>
      </c>
      <c r="C33" s="910"/>
      <c r="D33" s="910"/>
      <c r="E33" s="910"/>
      <c r="F33" s="910"/>
      <c r="G33" s="910"/>
      <c r="H33" s="910"/>
      <c r="I33" s="910"/>
      <c r="J33" s="910"/>
      <c r="K33" s="910"/>
      <c r="L33" s="882"/>
      <c r="M33" s="882"/>
      <c r="N33" s="882"/>
    </row>
    <row r="34" spans="1:14" x14ac:dyDescent="0.25">
      <c r="B34" s="910" t="s">
        <v>755</v>
      </c>
      <c r="C34" s="910"/>
      <c r="D34" s="910"/>
      <c r="E34" s="910"/>
      <c r="F34" s="910"/>
      <c r="G34" s="910"/>
      <c r="H34" s="910"/>
      <c r="I34" s="910"/>
      <c r="J34" s="910"/>
      <c r="K34" s="910"/>
      <c r="L34" s="882"/>
      <c r="M34" s="882"/>
      <c r="N34" s="882"/>
    </row>
    <row r="35" spans="1:14" x14ac:dyDescent="0.25">
      <c r="B35" s="991" t="s">
        <v>430</v>
      </c>
      <c r="C35" s="991"/>
      <c r="D35" s="991"/>
      <c r="E35" s="991"/>
      <c r="F35" s="991"/>
      <c r="G35" s="991"/>
      <c r="H35" s="991"/>
      <c r="I35" s="991"/>
      <c r="J35" s="991"/>
      <c r="K35" s="991"/>
      <c r="L35" s="882"/>
      <c r="M35" s="882"/>
      <c r="N35" s="882"/>
    </row>
    <row r="36" spans="1:14" x14ac:dyDescent="0.25">
      <c r="B36" s="991" t="s">
        <v>845</v>
      </c>
      <c r="C36" s="991"/>
      <c r="D36" s="991"/>
      <c r="E36" s="991"/>
      <c r="F36" s="991"/>
      <c r="G36" s="991"/>
      <c r="H36" s="991"/>
      <c r="I36" s="991"/>
      <c r="J36" s="991"/>
      <c r="K36" s="991"/>
      <c r="L36" s="882"/>
      <c r="M36" s="882"/>
      <c r="N36" s="882"/>
    </row>
    <row r="37" spans="1:14" x14ac:dyDescent="0.25">
      <c r="A37" s="310"/>
      <c r="B37" s="991" t="s">
        <v>854</v>
      </c>
      <c r="C37" s="991"/>
      <c r="D37" s="991"/>
      <c r="E37" s="991"/>
      <c r="F37" s="991"/>
      <c r="G37" s="991"/>
      <c r="H37" s="991"/>
      <c r="I37" s="991"/>
      <c r="J37" s="991"/>
      <c r="K37" s="991"/>
      <c r="L37" s="882"/>
      <c r="M37" s="882"/>
      <c r="N37" s="882"/>
    </row>
    <row r="38" spans="1:14" x14ac:dyDescent="0.25">
      <c r="A38" s="310"/>
      <c r="B38" s="991" t="s">
        <v>855</v>
      </c>
      <c r="C38" s="991"/>
      <c r="D38" s="991"/>
      <c r="E38" s="991"/>
      <c r="F38" s="991"/>
      <c r="G38" s="991"/>
      <c r="H38" s="991"/>
      <c r="I38" s="991"/>
      <c r="J38" s="991"/>
      <c r="K38" s="991"/>
      <c r="L38" s="882"/>
      <c r="M38" s="882"/>
      <c r="N38" s="882"/>
    </row>
    <row r="39" spans="1:14" x14ac:dyDescent="0.25">
      <c r="A39" s="310"/>
      <c r="B39" s="963"/>
      <c r="C39" s="963"/>
      <c r="D39" s="963"/>
      <c r="E39" s="963"/>
      <c r="F39" s="963"/>
      <c r="G39" s="963"/>
      <c r="H39" s="963"/>
      <c r="I39" s="963"/>
      <c r="J39" s="963"/>
      <c r="K39" s="963"/>
      <c r="L39" s="882"/>
      <c r="M39" s="882"/>
      <c r="N39" s="882"/>
    </row>
    <row r="40" spans="1:14" x14ac:dyDescent="0.25">
      <c r="A40" s="310"/>
      <c r="B40" s="882"/>
      <c r="C40" s="882"/>
      <c r="D40" s="882"/>
      <c r="E40" s="882"/>
      <c r="F40" s="882"/>
      <c r="G40" s="882"/>
      <c r="H40" s="882"/>
      <c r="I40" s="882"/>
      <c r="J40" s="882"/>
      <c r="K40" s="882"/>
      <c r="L40" s="882"/>
      <c r="M40" s="882"/>
      <c r="N40" s="882"/>
    </row>
    <row r="41" spans="1:14" ht="14.45" customHeight="1" x14ac:dyDescent="0.25">
      <c r="A41" s="883"/>
      <c r="B41" s="884" t="s">
        <v>756</v>
      </c>
      <c r="C41" s="884" t="s">
        <v>757</v>
      </c>
      <c r="D41" s="884"/>
      <c r="E41" s="884"/>
      <c r="F41" s="884"/>
      <c r="G41" s="884"/>
      <c r="H41" s="1041" t="s">
        <v>2</v>
      </c>
      <c r="I41" s="1048" t="s">
        <v>3</v>
      </c>
      <c r="J41" s="882"/>
      <c r="K41" s="882"/>
      <c r="L41" s="882"/>
      <c r="M41" s="882"/>
      <c r="N41" s="882"/>
    </row>
    <row r="42" spans="1:14" x14ac:dyDescent="0.25">
      <c r="A42" s="1010"/>
      <c r="B42" s="884"/>
      <c r="C42" s="911">
        <v>2014</v>
      </c>
      <c r="D42" s="911">
        <v>2015</v>
      </c>
      <c r="E42" s="911">
        <v>2016</v>
      </c>
      <c r="F42" s="911">
        <v>2017</v>
      </c>
      <c r="G42" s="1043">
        <v>2018</v>
      </c>
      <c r="H42" s="1041"/>
      <c r="I42" s="1048"/>
      <c r="J42" s="882"/>
      <c r="K42" s="882"/>
      <c r="L42" s="882"/>
      <c r="M42" s="882"/>
      <c r="N42" s="882"/>
    </row>
    <row r="43" spans="1:14" x14ac:dyDescent="0.25">
      <c r="A43" s="310"/>
      <c r="B43" s="926" t="s">
        <v>562</v>
      </c>
      <c r="C43" s="964">
        <v>133.2078923199997</v>
      </c>
      <c r="D43" s="964">
        <v>139.60747980000096</v>
      </c>
      <c r="E43" s="964">
        <v>111.98769078999972</v>
      </c>
      <c r="F43" s="964">
        <v>107.1121283499992</v>
      </c>
      <c r="G43" s="1057">
        <v>151.43723492000063</v>
      </c>
      <c r="H43" s="965">
        <v>3.2249459616692053E-2</v>
      </c>
      <c r="I43" s="928">
        <v>0.41381967899251215</v>
      </c>
      <c r="J43" s="882"/>
      <c r="K43" s="882"/>
      <c r="L43" s="882"/>
      <c r="M43" s="882"/>
      <c r="N43" s="882"/>
    </row>
    <row r="44" spans="1:14" x14ac:dyDescent="0.25">
      <c r="A44" s="310"/>
      <c r="B44" s="926" t="s">
        <v>758</v>
      </c>
      <c r="C44" s="964">
        <v>3190.9822453499951</v>
      </c>
      <c r="D44" s="964">
        <v>3181.0706691899613</v>
      </c>
      <c r="E44" s="964">
        <v>3231.7093794500061</v>
      </c>
      <c r="F44" s="964">
        <v>3466.9562077299775</v>
      </c>
      <c r="G44" s="1057">
        <v>4464.1878651800944</v>
      </c>
      <c r="H44" s="965">
        <v>0.95067534979429325</v>
      </c>
      <c r="I44" s="928">
        <v>0.28763895408504858</v>
      </c>
      <c r="J44" s="882"/>
      <c r="K44" s="882"/>
      <c r="L44" s="882"/>
      <c r="M44" s="882"/>
      <c r="N44" s="882"/>
    </row>
    <row r="45" spans="1:14" ht="18" x14ac:dyDescent="0.25">
      <c r="A45" s="310"/>
      <c r="B45" s="926" t="s">
        <v>564</v>
      </c>
      <c r="C45" s="964">
        <v>2.7932969999999998E-2</v>
      </c>
      <c r="D45" s="964">
        <v>5.3822200000000001E-3</v>
      </c>
      <c r="E45" s="964">
        <v>3.9579400000000001E-3</v>
      </c>
      <c r="F45" s="964">
        <v>7.3933000000000007E-4</v>
      </c>
      <c r="G45" s="1057">
        <v>1.0352710000000001E-2</v>
      </c>
      <c r="H45" s="965">
        <v>2.2046711513499062E-6</v>
      </c>
      <c r="I45" s="928">
        <v>13.002826883800198</v>
      </c>
      <c r="J45" s="882"/>
      <c r="K45" s="882"/>
      <c r="L45" s="882"/>
      <c r="M45" s="882"/>
      <c r="N45" s="882"/>
    </row>
    <row r="46" spans="1:14" x14ac:dyDescent="0.25">
      <c r="A46" s="310"/>
      <c r="B46" s="926" t="s">
        <v>759</v>
      </c>
      <c r="C46" s="964">
        <v>11.77155235</v>
      </c>
      <c r="D46" s="964">
        <v>0.26039012</v>
      </c>
      <c r="E46" s="964">
        <v>2.1071123900000002</v>
      </c>
      <c r="F46" s="964">
        <v>13.527229980000001</v>
      </c>
      <c r="G46" s="1057">
        <v>29.94642344</v>
      </c>
      <c r="H46" s="965">
        <v>6.3772689319295736E-3</v>
      </c>
      <c r="I46" s="928">
        <v>1.2137882984377262</v>
      </c>
      <c r="J46" s="882"/>
      <c r="K46" s="882"/>
      <c r="L46" s="882"/>
      <c r="M46" s="882"/>
      <c r="N46" s="882"/>
    </row>
    <row r="47" spans="1:14" x14ac:dyDescent="0.25">
      <c r="B47" s="926" t="s">
        <v>566</v>
      </c>
      <c r="C47" s="964">
        <v>25.840018730000004</v>
      </c>
      <c r="D47" s="964">
        <v>37.699945839999998</v>
      </c>
      <c r="E47" s="964">
        <v>36.248140079999999</v>
      </c>
      <c r="F47" s="964">
        <v>40.348967530000017</v>
      </c>
      <c r="G47" s="1057">
        <v>50.225021600000026</v>
      </c>
      <c r="H47" s="965">
        <v>1.0695716985933728E-2</v>
      </c>
      <c r="I47" s="928">
        <v>0.24476596737344081</v>
      </c>
      <c r="J47" s="882"/>
      <c r="K47" s="882"/>
      <c r="L47" s="882"/>
      <c r="M47" s="882"/>
      <c r="N47" s="882"/>
    </row>
    <row r="48" spans="1:14" x14ac:dyDescent="0.25">
      <c r="B48" s="929" t="s">
        <v>582</v>
      </c>
      <c r="C48" s="966">
        <v>3361.8296417199949</v>
      </c>
      <c r="D48" s="966">
        <v>3358.643867169962</v>
      </c>
      <c r="E48" s="966">
        <v>3382.0562806500061</v>
      </c>
      <c r="F48" s="966">
        <v>3627.945272919977</v>
      </c>
      <c r="G48" s="1058">
        <v>4695.8068978500951</v>
      </c>
      <c r="H48" s="967">
        <v>1</v>
      </c>
      <c r="I48" s="931">
        <v>0.29434336645068582</v>
      </c>
      <c r="J48" s="882"/>
      <c r="K48" s="882"/>
      <c r="L48" s="882"/>
      <c r="M48" s="882"/>
      <c r="N48" s="882"/>
    </row>
    <row r="49" spans="2:14" ht="15" customHeight="1" x14ac:dyDescent="0.25">
      <c r="B49" s="910" t="s">
        <v>760</v>
      </c>
      <c r="C49" s="910"/>
      <c r="D49" s="910"/>
      <c r="E49" s="910"/>
      <c r="F49" s="910"/>
      <c r="G49" s="910"/>
      <c r="H49" s="910"/>
      <c r="I49" s="910"/>
      <c r="J49" s="882"/>
      <c r="K49" s="882"/>
      <c r="L49" s="882"/>
      <c r="M49" s="882"/>
      <c r="N49" s="882"/>
    </row>
    <row r="50" spans="2:14" x14ac:dyDescent="0.25">
      <c r="B50" s="882"/>
      <c r="C50" s="882"/>
      <c r="D50" s="882"/>
      <c r="E50" s="882"/>
      <c r="F50" s="882"/>
      <c r="G50" s="882"/>
      <c r="H50" s="882"/>
      <c r="I50" s="882"/>
      <c r="J50" s="882"/>
      <c r="K50" s="882"/>
      <c r="L50" s="882"/>
      <c r="M50" s="882"/>
      <c r="N50" s="882"/>
    </row>
    <row r="51" spans="2:14" x14ac:dyDescent="0.25">
      <c r="B51" s="882"/>
      <c r="C51" s="882"/>
      <c r="D51" s="882"/>
      <c r="E51" s="882"/>
      <c r="F51" s="882"/>
      <c r="G51" s="882"/>
      <c r="H51" s="882"/>
      <c r="I51" s="882"/>
      <c r="J51" s="882"/>
      <c r="K51" s="882"/>
      <c r="L51" s="882"/>
      <c r="M51" s="882"/>
      <c r="N51" s="882"/>
    </row>
    <row r="52" spans="2:14" x14ac:dyDescent="0.25">
      <c r="B52" s="882"/>
      <c r="C52" s="882"/>
      <c r="D52" s="882"/>
      <c r="E52" s="882"/>
      <c r="F52" s="882"/>
      <c r="G52" s="882"/>
      <c r="H52" s="882"/>
      <c r="I52" s="882"/>
      <c r="J52" s="882"/>
      <c r="K52" s="882"/>
      <c r="L52" s="882"/>
      <c r="M52" s="882"/>
      <c r="N52" s="882"/>
    </row>
    <row r="53" spans="2:14" x14ac:dyDescent="0.25">
      <c r="B53" s="882"/>
      <c r="C53" s="882"/>
      <c r="D53" s="882"/>
      <c r="E53" s="882"/>
      <c r="F53" s="882"/>
      <c r="G53" s="882"/>
      <c r="H53" s="882"/>
      <c r="I53" s="882"/>
      <c r="J53" s="882"/>
      <c r="K53" s="882"/>
      <c r="L53" s="882"/>
      <c r="M53" s="882"/>
      <c r="N53" s="882"/>
    </row>
  </sheetData>
  <mergeCells count="33">
    <mergeCell ref="B38:K38"/>
    <mergeCell ref="B41:B42"/>
    <mergeCell ref="C41:G41"/>
    <mergeCell ref="H41:H42"/>
    <mergeCell ref="I41:I42"/>
    <mergeCell ref="B49:I49"/>
    <mergeCell ref="B32:D32"/>
    <mergeCell ref="B33:K33"/>
    <mergeCell ref="B34:K34"/>
    <mergeCell ref="B35:K35"/>
    <mergeCell ref="B36:K36"/>
    <mergeCell ref="B37:K37"/>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pageSetup paperSize="1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L51"/>
  <sheetViews>
    <sheetView workbookViewId="0">
      <selection sqref="A1:XFD1"/>
    </sheetView>
  </sheetViews>
  <sheetFormatPr baseColWidth="10" defaultColWidth="11.42578125" defaultRowHeight="15" x14ac:dyDescent="0.25"/>
  <cols>
    <col min="1" max="1" width="3.7109375" style="309" customWidth="1"/>
    <col min="2" max="2" width="24.5703125" style="309" customWidth="1"/>
    <col min="3" max="3" width="23.5703125" style="309" customWidth="1"/>
    <col min="4" max="4" width="38.85546875" style="309" customWidth="1"/>
    <col min="5" max="16384" width="11.42578125" style="309"/>
  </cols>
  <sheetData>
    <row r="2" spans="1:12" x14ac:dyDescent="0.25">
      <c r="B2" s="880" t="s">
        <v>948</v>
      </c>
    </row>
    <row r="3" spans="1:12" x14ac:dyDescent="0.25">
      <c r="A3" s="310"/>
    </row>
    <row r="4" spans="1:12" ht="15" customHeight="1" x14ac:dyDescent="0.25">
      <c r="A4" s="883"/>
      <c r="B4" s="884" t="s">
        <v>728</v>
      </c>
      <c r="C4" s="884" t="s">
        <v>729</v>
      </c>
      <c r="D4" s="885" t="s">
        <v>774</v>
      </c>
      <c r="E4" s="884"/>
      <c r="F4" s="884"/>
      <c r="G4" s="884"/>
      <c r="H4" s="884"/>
      <c r="I4" s="1037" t="s">
        <v>2</v>
      </c>
      <c r="J4" s="1037" t="s">
        <v>3</v>
      </c>
      <c r="K4" s="882"/>
      <c r="L4" s="882"/>
    </row>
    <row r="5" spans="1:12" x14ac:dyDescent="0.25">
      <c r="A5" s="886"/>
      <c r="B5" s="884"/>
      <c r="C5" s="884"/>
      <c r="D5" s="887">
        <v>2014</v>
      </c>
      <c r="E5" s="887">
        <v>2015</v>
      </c>
      <c r="F5" s="887">
        <v>2016</v>
      </c>
      <c r="G5" s="887">
        <v>2017</v>
      </c>
      <c r="H5" s="1038">
        <v>2018</v>
      </c>
      <c r="I5" s="1037"/>
      <c r="J5" s="1037"/>
      <c r="K5" s="882"/>
      <c r="L5" s="882"/>
    </row>
    <row r="6" spans="1:12" x14ac:dyDescent="0.25">
      <c r="A6" s="886"/>
      <c r="B6" s="888" t="s">
        <v>705</v>
      </c>
      <c r="C6" s="889" t="s">
        <v>703</v>
      </c>
      <c r="D6" s="905">
        <v>126397</v>
      </c>
      <c r="E6" s="905">
        <v>122267</v>
      </c>
      <c r="F6" s="905">
        <v>124425</v>
      </c>
      <c r="G6" s="905">
        <v>127132</v>
      </c>
      <c r="H6" s="1055">
        <v>142074</v>
      </c>
      <c r="I6" s="892">
        <v>0.8879957998424941</v>
      </c>
      <c r="J6" s="892">
        <v>0.1175313847025139</v>
      </c>
      <c r="K6" s="882"/>
      <c r="L6" s="882"/>
    </row>
    <row r="7" spans="1:12" x14ac:dyDescent="0.25">
      <c r="A7" s="310"/>
      <c r="B7" s="888"/>
      <c r="C7" s="889" t="s">
        <v>712</v>
      </c>
      <c r="D7" s="905">
        <v>11838</v>
      </c>
      <c r="E7" s="905">
        <v>10806</v>
      </c>
      <c r="F7" s="905">
        <v>12982</v>
      </c>
      <c r="G7" s="905">
        <v>11140</v>
      </c>
      <c r="H7" s="1055">
        <v>15509</v>
      </c>
      <c r="I7" s="892">
        <v>9.6934885058189688E-2</v>
      </c>
      <c r="J7" s="892">
        <v>0.39219030520646325</v>
      </c>
      <c r="K7" s="882"/>
      <c r="L7" s="882"/>
    </row>
    <row r="8" spans="1:12" x14ac:dyDescent="0.25">
      <c r="A8" s="310"/>
      <c r="B8" s="888"/>
      <c r="C8" s="889" t="s">
        <v>704</v>
      </c>
      <c r="D8" s="905">
        <v>2760</v>
      </c>
      <c r="E8" s="905">
        <v>2660</v>
      </c>
      <c r="F8" s="905">
        <v>2429</v>
      </c>
      <c r="G8" s="905">
        <v>2473</v>
      </c>
      <c r="H8" s="1055">
        <v>2411</v>
      </c>
      <c r="I8" s="892">
        <v>1.5069315099316225E-2</v>
      </c>
      <c r="J8" s="892">
        <v>-2.5070764253942612E-2</v>
      </c>
      <c r="K8" s="882"/>
      <c r="L8" s="882"/>
    </row>
    <row r="9" spans="1:12" x14ac:dyDescent="0.25">
      <c r="B9" s="888"/>
      <c r="C9" s="897" t="s">
        <v>707</v>
      </c>
      <c r="D9" s="1000">
        <v>140995</v>
      </c>
      <c r="E9" s="1000">
        <v>135733</v>
      </c>
      <c r="F9" s="1000">
        <v>139836</v>
      </c>
      <c r="G9" s="1000">
        <v>140745</v>
      </c>
      <c r="H9" s="1062">
        <v>159994</v>
      </c>
      <c r="I9" s="900">
        <v>1</v>
      </c>
      <c r="J9" s="900">
        <v>0.13676507158335993</v>
      </c>
      <c r="K9" s="882"/>
      <c r="L9" s="882"/>
    </row>
    <row r="10" spans="1:12" x14ac:dyDescent="0.25">
      <c r="B10" s="888" t="s">
        <v>715</v>
      </c>
      <c r="C10" s="889" t="s">
        <v>406</v>
      </c>
      <c r="D10" s="905">
        <v>952534</v>
      </c>
      <c r="E10" s="905">
        <v>999308</v>
      </c>
      <c r="F10" s="905">
        <v>1102314</v>
      </c>
      <c r="G10" s="905">
        <v>1218184</v>
      </c>
      <c r="H10" s="1055">
        <v>1387687</v>
      </c>
      <c r="I10" s="892">
        <v>0.99712435752528039</v>
      </c>
      <c r="J10" s="892">
        <v>0.13914400451820086</v>
      </c>
      <c r="K10" s="882"/>
      <c r="L10" s="882"/>
    </row>
    <row r="11" spans="1:12" x14ac:dyDescent="0.25">
      <c r="B11" s="888"/>
      <c r="C11" s="889" t="s">
        <v>731</v>
      </c>
      <c r="D11" s="905">
        <v>764</v>
      </c>
      <c r="E11" s="905">
        <v>823</v>
      </c>
      <c r="F11" s="905">
        <v>861</v>
      </c>
      <c r="G11" s="905">
        <v>917</v>
      </c>
      <c r="H11" s="1055">
        <v>854</v>
      </c>
      <c r="I11" s="892">
        <v>6.1364284692916305E-4</v>
      </c>
      <c r="J11" s="892">
        <v>-6.8702290076335881E-2</v>
      </c>
      <c r="K11" s="882"/>
      <c r="L11" s="882"/>
    </row>
    <row r="12" spans="1:12" ht="15" customHeight="1" x14ac:dyDescent="0.25">
      <c r="B12" s="888"/>
      <c r="C12" s="889" t="s">
        <v>722</v>
      </c>
      <c r="D12" s="905">
        <v>1097</v>
      </c>
      <c r="E12" s="905">
        <v>999</v>
      </c>
      <c r="F12" s="905">
        <v>912</v>
      </c>
      <c r="G12" s="905">
        <v>863</v>
      </c>
      <c r="H12" s="1055">
        <v>936</v>
      </c>
      <c r="I12" s="892">
        <v>6.7256405705585088E-4</v>
      </c>
      <c r="J12" s="892">
        <v>8.4588644264194768E-2</v>
      </c>
      <c r="K12" s="882"/>
      <c r="L12" s="882"/>
    </row>
    <row r="13" spans="1:12" x14ac:dyDescent="0.25">
      <c r="B13" s="888"/>
      <c r="C13" s="889" t="s">
        <v>714</v>
      </c>
      <c r="D13" s="905">
        <v>2209</v>
      </c>
      <c r="E13" s="905">
        <v>2161</v>
      </c>
      <c r="F13" s="905">
        <v>2102</v>
      </c>
      <c r="G13" s="905">
        <v>2030</v>
      </c>
      <c r="H13" s="1055">
        <v>2096</v>
      </c>
      <c r="I13" s="892">
        <v>1.5060836149455804E-3</v>
      </c>
      <c r="J13" s="892">
        <v>3.2512315270935899E-2</v>
      </c>
      <c r="K13" s="882"/>
      <c r="L13" s="882"/>
    </row>
    <row r="14" spans="1:12" ht="18" x14ac:dyDescent="0.25">
      <c r="A14" s="310"/>
      <c r="B14" s="888"/>
      <c r="C14" s="889" t="s">
        <v>856</v>
      </c>
      <c r="D14" s="905">
        <v>5</v>
      </c>
      <c r="E14" s="905">
        <v>42</v>
      </c>
      <c r="F14" s="905">
        <v>44</v>
      </c>
      <c r="G14" s="905">
        <v>122</v>
      </c>
      <c r="H14" s="1055">
        <v>115</v>
      </c>
      <c r="I14" s="892">
        <v>8.2633404445964586E-5</v>
      </c>
      <c r="J14" s="892">
        <v>-5.7377049180327822E-2</v>
      </c>
      <c r="K14" s="882"/>
      <c r="L14" s="882"/>
    </row>
    <row r="15" spans="1:12" x14ac:dyDescent="0.25">
      <c r="A15" s="310"/>
      <c r="B15" s="888"/>
      <c r="C15" s="889" t="s">
        <v>857</v>
      </c>
      <c r="D15" s="905">
        <v>3</v>
      </c>
      <c r="E15" s="905" t="s">
        <v>284</v>
      </c>
      <c r="F15" s="905">
        <v>22</v>
      </c>
      <c r="G15" s="905" t="s">
        <v>284</v>
      </c>
      <c r="H15" s="1055">
        <v>1</v>
      </c>
      <c r="I15" s="892">
        <v>7.1855134300838762E-7</v>
      </c>
      <c r="J15" s="892" t="s">
        <v>284</v>
      </c>
      <c r="K15" s="882"/>
      <c r="L15" s="882"/>
    </row>
    <row r="16" spans="1:12" ht="15" customHeight="1" x14ac:dyDescent="0.25">
      <c r="A16" s="310"/>
      <c r="B16" s="888"/>
      <c r="C16" s="897" t="s">
        <v>716</v>
      </c>
      <c r="D16" s="1000">
        <v>956612</v>
      </c>
      <c r="E16" s="1000">
        <v>1003333</v>
      </c>
      <c r="F16" s="1000">
        <v>1106255</v>
      </c>
      <c r="G16" s="1000">
        <v>1222116</v>
      </c>
      <c r="H16" s="1062">
        <v>1391689</v>
      </c>
      <c r="I16" s="900">
        <v>1</v>
      </c>
      <c r="J16" s="900">
        <v>0.13875360440416462</v>
      </c>
      <c r="K16" s="882"/>
      <c r="L16" s="882"/>
    </row>
    <row r="17" spans="1:12" x14ac:dyDescent="0.25">
      <c r="A17" s="310"/>
      <c r="B17" s="906" t="s">
        <v>858</v>
      </c>
      <c r="C17" s="906"/>
      <c r="D17" s="1001">
        <v>1097607</v>
      </c>
      <c r="E17" s="1001">
        <v>1139066</v>
      </c>
      <c r="F17" s="1001">
        <v>1246091</v>
      </c>
      <c r="G17" s="1001">
        <v>1362861</v>
      </c>
      <c r="H17" s="1062">
        <v>1551683</v>
      </c>
      <c r="I17" s="909"/>
      <c r="J17" s="909">
        <v>0.13854824519888664</v>
      </c>
      <c r="K17" s="882"/>
      <c r="L17" s="882"/>
    </row>
    <row r="18" spans="1:12" ht="15" customHeight="1" x14ac:dyDescent="0.25">
      <c r="A18" s="310"/>
      <c r="B18" s="910" t="s">
        <v>733</v>
      </c>
      <c r="C18" s="910"/>
      <c r="D18" s="910"/>
      <c r="E18" s="910"/>
      <c r="F18" s="910"/>
      <c r="G18" s="910"/>
      <c r="H18" s="910"/>
      <c r="I18" s="910"/>
      <c r="J18" s="910"/>
      <c r="K18" s="882"/>
      <c r="L18" s="882"/>
    </row>
    <row r="19" spans="1:12" x14ac:dyDescent="0.25">
      <c r="A19" s="310"/>
      <c r="B19" s="882"/>
      <c r="C19" s="882"/>
      <c r="D19" s="882"/>
      <c r="E19" s="882"/>
      <c r="F19" s="882"/>
      <c r="G19" s="882"/>
      <c r="H19" s="882"/>
      <c r="I19" s="882"/>
      <c r="J19" s="882"/>
      <c r="K19" s="882"/>
      <c r="L19" s="882"/>
    </row>
    <row r="20" spans="1:12" x14ac:dyDescent="0.25">
      <c r="A20" s="310"/>
      <c r="B20" s="882"/>
      <c r="C20" s="882"/>
      <c r="D20" s="882"/>
      <c r="E20" s="882"/>
      <c r="F20" s="882"/>
      <c r="G20" s="882"/>
      <c r="H20" s="882"/>
      <c r="I20" s="882"/>
      <c r="J20" s="882"/>
      <c r="K20" s="882"/>
      <c r="L20" s="882"/>
    </row>
    <row r="21" spans="1:12" ht="15" customHeight="1" x14ac:dyDescent="0.25">
      <c r="A21" s="883"/>
      <c r="B21" s="884" t="s">
        <v>734</v>
      </c>
      <c r="C21" s="884" t="s">
        <v>776</v>
      </c>
      <c r="D21" s="884" t="s">
        <v>25</v>
      </c>
      <c r="E21" s="884" t="s">
        <v>736</v>
      </c>
      <c r="F21" s="884"/>
      <c r="G21" s="884"/>
      <c r="H21" s="884"/>
      <c r="I21" s="884"/>
      <c r="J21" s="1041" t="s">
        <v>2</v>
      </c>
      <c r="K21" s="1042" t="s">
        <v>3</v>
      </c>
      <c r="L21" s="882"/>
    </row>
    <row r="22" spans="1:12" x14ac:dyDescent="0.25">
      <c r="A22" s="886"/>
      <c r="B22" s="884"/>
      <c r="C22" s="884"/>
      <c r="D22" s="884"/>
      <c r="E22" s="911">
        <v>2014</v>
      </c>
      <c r="F22" s="911">
        <v>2015</v>
      </c>
      <c r="G22" s="911">
        <v>2016</v>
      </c>
      <c r="H22" s="911">
        <v>2017</v>
      </c>
      <c r="I22" s="1043">
        <v>2018</v>
      </c>
      <c r="J22" s="1041"/>
      <c r="K22" s="1042"/>
      <c r="L22" s="882"/>
    </row>
    <row r="23" spans="1:12" x14ac:dyDescent="0.25">
      <c r="A23" s="886"/>
      <c r="B23" s="888" t="s">
        <v>737</v>
      </c>
      <c r="C23" s="913" t="s">
        <v>859</v>
      </c>
      <c r="D23" s="914" t="s">
        <v>860</v>
      </c>
      <c r="E23" s="915">
        <v>1124.9488578399998</v>
      </c>
      <c r="F23" s="915">
        <v>901.91784228999995</v>
      </c>
      <c r="G23" s="915">
        <v>930.50587373000008</v>
      </c>
      <c r="H23" s="915">
        <v>1166.5110061600001</v>
      </c>
      <c r="I23" s="1044">
        <v>1337.0916518199999</v>
      </c>
      <c r="J23" s="916">
        <v>0.24097721806158784</v>
      </c>
      <c r="K23" s="917">
        <v>0.14623149268134972</v>
      </c>
      <c r="L23" s="882"/>
    </row>
    <row r="24" spans="1:12" x14ac:dyDescent="0.25">
      <c r="A24" s="310"/>
      <c r="B24" s="888"/>
      <c r="C24" s="913" t="s">
        <v>861</v>
      </c>
      <c r="D24" s="914" t="s">
        <v>862</v>
      </c>
      <c r="E24" s="915">
        <v>928.82280400999855</v>
      </c>
      <c r="F24" s="915">
        <v>857.86975923999967</v>
      </c>
      <c r="G24" s="915">
        <v>851.33798209999952</v>
      </c>
      <c r="H24" s="915">
        <v>910.01172687000064</v>
      </c>
      <c r="I24" s="1044">
        <v>1082.0693109799984</v>
      </c>
      <c r="J24" s="916">
        <v>0.19501584050341678</v>
      </c>
      <c r="K24" s="917">
        <v>0.1890718317463802</v>
      </c>
      <c r="L24" s="882"/>
    </row>
    <row r="25" spans="1:12" ht="18" x14ac:dyDescent="0.25">
      <c r="A25" s="310"/>
      <c r="B25" s="888"/>
      <c r="C25" s="913" t="s">
        <v>38</v>
      </c>
      <c r="D25" s="914" t="s">
        <v>863</v>
      </c>
      <c r="E25" s="915">
        <v>762.63667723999981</v>
      </c>
      <c r="F25" s="915">
        <v>669.88216412999998</v>
      </c>
      <c r="G25" s="915">
        <v>786.32582351999986</v>
      </c>
      <c r="H25" s="915">
        <v>855.51448540000001</v>
      </c>
      <c r="I25" s="1044">
        <v>988.31681701999969</v>
      </c>
      <c r="J25" s="916">
        <v>0.17811930603619114</v>
      </c>
      <c r="K25" s="917">
        <v>0.15523095620982663</v>
      </c>
      <c r="L25" s="882"/>
    </row>
    <row r="26" spans="1:12" x14ac:dyDescent="0.25">
      <c r="A26" s="310"/>
      <c r="B26" s="888"/>
      <c r="C26" s="918" t="s">
        <v>71</v>
      </c>
      <c r="D26" s="918"/>
      <c r="E26" s="915">
        <v>2112.5683079700016</v>
      </c>
      <c r="F26" s="915">
        <v>1744.2461820699975</v>
      </c>
      <c r="G26" s="915">
        <v>1857.4356304500006</v>
      </c>
      <c r="H26" s="915">
        <v>1937.4647620199992</v>
      </c>
      <c r="I26" s="1044">
        <v>2141.1448766100061</v>
      </c>
      <c r="J26" s="916">
        <v>0.38588763539880427</v>
      </c>
      <c r="K26" s="917">
        <v>0.10512713241692717</v>
      </c>
      <c r="L26" s="882"/>
    </row>
    <row r="27" spans="1:12" ht="27.6" customHeight="1" x14ac:dyDescent="0.25">
      <c r="A27" s="310"/>
      <c r="B27" s="888"/>
      <c r="C27" s="919" t="s">
        <v>18</v>
      </c>
      <c r="D27" s="919"/>
      <c r="E27" s="920">
        <v>4928.9766470599998</v>
      </c>
      <c r="F27" s="920">
        <v>4173.9159477299972</v>
      </c>
      <c r="G27" s="920">
        <v>4425.6053098000002</v>
      </c>
      <c r="H27" s="920">
        <v>4869.5019804499998</v>
      </c>
      <c r="I27" s="1045">
        <v>5548.6226564300041</v>
      </c>
      <c r="J27" s="921">
        <v>1</v>
      </c>
      <c r="K27" s="922">
        <v>0.13946409277715199</v>
      </c>
      <c r="L27" s="882"/>
    </row>
    <row r="28" spans="1:12" x14ac:dyDescent="0.25">
      <c r="B28" s="888" t="s">
        <v>745</v>
      </c>
      <c r="C28" s="913" t="s">
        <v>415</v>
      </c>
      <c r="D28" s="914" t="s">
        <v>416</v>
      </c>
      <c r="E28" s="915">
        <v>1289.4309738400007</v>
      </c>
      <c r="F28" s="915">
        <v>1434.8938367200003</v>
      </c>
      <c r="G28" s="915">
        <v>1362.1149381599996</v>
      </c>
      <c r="H28" s="915">
        <v>1399.5501466300004</v>
      </c>
      <c r="I28" s="1044">
        <v>1406.2692697999985</v>
      </c>
      <c r="J28" s="916">
        <v>0.14900285012630807</v>
      </c>
      <c r="K28" s="917">
        <v>4.800916341709538E-3</v>
      </c>
      <c r="L28" s="882"/>
    </row>
    <row r="29" spans="1:12" x14ac:dyDescent="0.25">
      <c r="B29" s="888"/>
      <c r="C29" s="913" t="s">
        <v>864</v>
      </c>
      <c r="D29" s="914" t="s">
        <v>865</v>
      </c>
      <c r="E29" s="915">
        <v>436.70493211999985</v>
      </c>
      <c r="F29" s="915">
        <v>466.83215161000032</v>
      </c>
      <c r="G29" s="915">
        <v>445.34021588000019</v>
      </c>
      <c r="H29" s="915">
        <v>477.62617171999977</v>
      </c>
      <c r="I29" s="1044">
        <v>568.53206043000023</v>
      </c>
      <c r="J29" s="916">
        <v>6.0239457130639301E-2</v>
      </c>
      <c r="K29" s="917">
        <v>0.19032853325988275</v>
      </c>
      <c r="L29" s="882"/>
    </row>
    <row r="30" spans="1:12" ht="18" x14ac:dyDescent="0.25">
      <c r="B30" s="888"/>
      <c r="C30" s="913" t="s">
        <v>866</v>
      </c>
      <c r="D30" s="914" t="s">
        <v>867</v>
      </c>
      <c r="E30" s="915">
        <v>314.31129645000016</v>
      </c>
      <c r="F30" s="915">
        <v>331.11236180999987</v>
      </c>
      <c r="G30" s="915">
        <v>311.74613604000007</v>
      </c>
      <c r="H30" s="915">
        <v>285.32391971000021</v>
      </c>
      <c r="I30" s="1044">
        <v>264.74740285999985</v>
      </c>
      <c r="J30" s="916">
        <v>2.8051610340093847E-2</v>
      </c>
      <c r="K30" s="917">
        <v>-7.2116340161435089E-2</v>
      </c>
      <c r="L30" s="882"/>
    </row>
    <row r="31" spans="1:12" x14ac:dyDescent="0.25">
      <c r="B31" s="888"/>
      <c r="C31" s="918" t="s">
        <v>71</v>
      </c>
      <c r="D31" s="918"/>
      <c r="E31" s="915">
        <v>6035.4106298399911</v>
      </c>
      <c r="F31" s="915">
        <v>5872.0408538999991</v>
      </c>
      <c r="G31" s="915">
        <v>5816.0821699499938</v>
      </c>
      <c r="H31" s="915">
        <v>6354.7494565799834</v>
      </c>
      <c r="I31" s="1044">
        <v>7198.3195265300001</v>
      </c>
      <c r="J31" s="916">
        <v>0.7627060824029589</v>
      </c>
      <c r="K31" s="917">
        <v>0.1327463931841637</v>
      </c>
      <c r="L31" s="882"/>
    </row>
    <row r="32" spans="1:12" ht="27.6" customHeight="1" x14ac:dyDescent="0.25">
      <c r="B32" s="888"/>
      <c r="C32" s="919" t="s">
        <v>22</v>
      </c>
      <c r="D32" s="919"/>
      <c r="E32" s="920">
        <v>8075.8578322499916</v>
      </c>
      <c r="F32" s="920">
        <v>8104.8792040400003</v>
      </c>
      <c r="G32" s="920">
        <v>7935.2834600299939</v>
      </c>
      <c r="H32" s="920">
        <v>8517.2496946399842</v>
      </c>
      <c r="I32" s="1045">
        <v>9437.8682596199978</v>
      </c>
      <c r="J32" s="921">
        <v>1</v>
      </c>
      <c r="K32" s="922">
        <v>0.10808871384378582</v>
      </c>
      <c r="L32" s="882"/>
    </row>
    <row r="33" spans="1:12" x14ac:dyDescent="0.25">
      <c r="B33" s="906" t="s">
        <v>868</v>
      </c>
      <c r="C33" s="906"/>
      <c r="D33" s="906"/>
      <c r="E33" s="924">
        <v>13004.834479309993</v>
      </c>
      <c r="F33" s="924">
        <v>12278.795151769997</v>
      </c>
      <c r="G33" s="924">
        <v>12360.888769829995</v>
      </c>
      <c r="H33" s="924">
        <v>13386.751675089983</v>
      </c>
      <c r="I33" s="1045">
        <v>14986.490916050003</v>
      </c>
      <c r="J33" s="1046"/>
      <c r="K33" s="1047">
        <v>0.11950167447543003</v>
      </c>
      <c r="L33" s="882"/>
    </row>
    <row r="34" spans="1:12" x14ac:dyDescent="0.25">
      <c r="B34" s="910" t="s">
        <v>754</v>
      </c>
      <c r="C34" s="910"/>
      <c r="D34" s="910"/>
      <c r="E34" s="910"/>
      <c r="F34" s="910"/>
      <c r="G34" s="910"/>
      <c r="H34" s="910"/>
      <c r="I34" s="910"/>
      <c r="J34" s="910"/>
      <c r="K34" s="910"/>
      <c r="L34" s="882"/>
    </row>
    <row r="35" spans="1:12" x14ac:dyDescent="0.25">
      <c r="A35" s="310"/>
      <c r="B35" s="910" t="s">
        <v>755</v>
      </c>
      <c r="C35" s="910"/>
      <c r="D35" s="910"/>
      <c r="E35" s="910"/>
      <c r="F35" s="910"/>
      <c r="G35" s="910"/>
      <c r="H35" s="910"/>
      <c r="I35" s="910"/>
      <c r="J35" s="910"/>
      <c r="K35" s="910"/>
      <c r="L35" s="882"/>
    </row>
    <row r="36" spans="1:12" x14ac:dyDescent="0.25">
      <c r="A36" s="310"/>
      <c r="B36" s="995" t="s">
        <v>430</v>
      </c>
      <c r="C36" s="995"/>
      <c r="D36" s="995"/>
      <c r="E36" s="995"/>
      <c r="F36" s="995"/>
      <c r="G36" s="995"/>
      <c r="H36" s="995"/>
      <c r="I36" s="995"/>
      <c r="J36" s="995"/>
      <c r="K36" s="995"/>
      <c r="L36" s="882"/>
    </row>
    <row r="37" spans="1:12" x14ac:dyDescent="0.25">
      <c r="A37" s="310"/>
      <c r="B37" s="995" t="s">
        <v>869</v>
      </c>
      <c r="C37" s="995"/>
      <c r="D37" s="995"/>
      <c r="E37" s="995"/>
      <c r="F37" s="995"/>
      <c r="G37" s="995"/>
      <c r="H37" s="995"/>
      <c r="I37" s="995"/>
      <c r="J37" s="995"/>
      <c r="K37" s="995"/>
      <c r="L37" s="882"/>
    </row>
    <row r="38" spans="1:12" ht="26.25" customHeight="1" x14ac:dyDescent="0.25">
      <c r="A38" s="310"/>
      <c r="B38" s="1011" t="s">
        <v>870</v>
      </c>
      <c r="C38" s="1011"/>
      <c r="D38" s="1011"/>
      <c r="E38" s="1011"/>
      <c r="F38" s="1011"/>
      <c r="G38" s="1011"/>
      <c r="H38" s="1011"/>
      <c r="I38" s="1011"/>
      <c r="J38" s="1011"/>
      <c r="K38" s="1011"/>
      <c r="L38" s="882"/>
    </row>
    <row r="39" spans="1:12" x14ac:dyDescent="0.25">
      <c r="A39" s="310"/>
      <c r="B39" s="995" t="s">
        <v>871</v>
      </c>
      <c r="C39" s="995"/>
      <c r="D39" s="995"/>
      <c r="E39" s="995"/>
      <c r="F39" s="995"/>
      <c r="G39" s="995"/>
      <c r="H39" s="995"/>
      <c r="I39" s="995"/>
      <c r="J39" s="995"/>
      <c r="K39" s="995"/>
      <c r="L39" s="882"/>
    </row>
    <row r="40" spans="1:12" x14ac:dyDescent="0.25">
      <c r="A40" s="310"/>
      <c r="B40" s="882"/>
      <c r="C40" s="882"/>
      <c r="D40" s="882"/>
      <c r="E40" s="882"/>
      <c r="F40" s="882"/>
      <c r="G40" s="882"/>
      <c r="H40" s="882"/>
      <c r="I40" s="882"/>
      <c r="J40" s="882"/>
      <c r="K40" s="882"/>
      <c r="L40" s="882"/>
    </row>
    <row r="41" spans="1:12" x14ac:dyDescent="0.25">
      <c r="A41" s="310"/>
      <c r="B41" s="882"/>
      <c r="C41" s="882"/>
      <c r="D41" s="882"/>
      <c r="E41" s="882"/>
      <c r="F41" s="882"/>
      <c r="G41" s="882"/>
      <c r="H41" s="882"/>
      <c r="I41" s="882"/>
      <c r="J41" s="882"/>
      <c r="K41" s="882"/>
      <c r="L41" s="882"/>
    </row>
    <row r="42" spans="1:12" ht="15" customHeight="1" x14ac:dyDescent="0.25">
      <c r="A42" s="883"/>
      <c r="B42" s="884" t="s">
        <v>756</v>
      </c>
      <c r="C42" s="884" t="s">
        <v>757</v>
      </c>
      <c r="D42" s="884"/>
      <c r="E42" s="884"/>
      <c r="F42" s="884"/>
      <c r="G42" s="884"/>
      <c r="H42" s="1041" t="s">
        <v>2</v>
      </c>
      <c r="I42" s="1048" t="s">
        <v>3</v>
      </c>
      <c r="J42" s="882"/>
      <c r="K42" s="882"/>
      <c r="L42" s="882"/>
    </row>
    <row r="43" spans="1:12" x14ac:dyDescent="0.25">
      <c r="A43" s="310"/>
      <c r="B43" s="884"/>
      <c r="C43" s="911">
        <v>2014</v>
      </c>
      <c r="D43" s="911">
        <v>2015</v>
      </c>
      <c r="E43" s="911">
        <v>2016</v>
      </c>
      <c r="F43" s="911">
        <v>2017</v>
      </c>
      <c r="G43" s="1043">
        <v>2018</v>
      </c>
      <c r="H43" s="1041"/>
      <c r="I43" s="1048"/>
      <c r="J43" s="882"/>
      <c r="K43" s="882"/>
      <c r="L43" s="882"/>
    </row>
    <row r="44" spans="1:12" x14ac:dyDescent="0.25">
      <c r="A44" s="310"/>
      <c r="B44" s="926" t="s">
        <v>562</v>
      </c>
      <c r="C44" s="964">
        <v>143.99877810000027</v>
      </c>
      <c r="D44" s="964">
        <v>135.7209454400012</v>
      </c>
      <c r="E44" s="964">
        <v>134.06904099999832</v>
      </c>
      <c r="F44" s="964">
        <v>149.09173262999946</v>
      </c>
      <c r="G44" s="1057">
        <v>175.01219621000109</v>
      </c>
      <c r="H44" s="965">
        <v>8.8953351854253612E-2</v>
      </c>
      <c r="I44" s="928">
        <v>0.17385580758074881</v>
      </c>
      <c r="J44" s="882"/>
      <c r="K44" s="882"/>
      <c r="L44" s="882"/>
    </row>
    <row r="45" spans="1:12" x14ac:dyDescent="0.25">
      <c r="A45" s="310"/>
      <c r="B45" s="926" t="s">
        <v>758</v>
      </c>
      <c r="C45" s="964">
        <v>1532.125867520012</v>
      </c>
      <c r="D45" s="964">
        <v>1550.8443009200057</v>
      </c>
      <c r="E45" s="964">
        <v>1512.4229142300187</v>
      </c>
      <c r="F45" s="964">
        <v>1623.7064788500063</v>
      </c>
      <c r="G45" s="1057">
        <v>1777.506758080006</v>
      </c>
      <c r="H45" s="965">
        <v>0.90345237359960007</v>
      </c>
      <c r="I45" s="928">
        <v>9.4721725406262447E-2</v>
      </c>
      <c r="J45" s="882"/>
      <c r="K45" s="882"/>
      <c r="L45" s="882"/>
    </row>
    <row r="46" spans="1:12" ht="18" x14ac:dyDescent="0.25">
      <c r="B46" s="926" t="s">
        <v>564</v>
      </c>
      <c r="C46" s="964">
        <v>1.4717100000000002E-3</v>
      </c>
      <c r="D46" s="964">
        <v>5.8629999999999999E-5</v>
      </c>
      <c r="E46" s="964">
        <v>1.5689899999999999E-3</v>
      </c>
      <c r="F46" s="964">
        <v>0</v>
      </c>
      <c r="G46" s="1057">
        <v>2.9075999999999999E-4</v>
      </c>
      <c r="H46" s="965">
        <v>1.4778442385871146E-7</v>
      </c>
      <c r="I46" s="928" t="s">
        <v>284</v>
      </c>
      <c r="J46" s="882"/>
      <c r="K46" s="882"/>
      <c r="L46" s="882"/>
    </row>
    <row r="47" spans="1:12" ht="18" x14ac:dyDescent="0.25">
      <c r="B47" s="926" t="s">
        <v>759</v>
      </c>
      <c r="C47" s="964">
        <v>1.9262054099999997</v>
      </c>
      <c r="D47" s="964">
        <v>1.2748350300000006</v>
      </c>
      <c r="E47" s="964">
        <v>2.5851490699999999</v>
      </c>
      <c r="F47" s="964">
        <v>1.4192225100000002</v>
      </c>
      <c r="G47" s="1057">
        <v>8.5949262199999961</v>
      </c>
      <c r="H47" s="965">
        <v>4.3685383805572714E-3</v>
      </c>
      <c r="I47" s="928">
        <v>5.0560808185039248</v>
      </c>
      <c r="J47" s="882"/>
      <c r="K47" s="882"/>
      <c r="L47" s="882"/>
    </row>
    <row r="48" spans="1:12" x14ac:dyDescent="0.25">
      <c r="B48" s="926" t="s">
        <v>566</v>
      </c>
      <c r="C48" s="964">
        <v>6.7312669800000027</v>
      </c>
      <c r="D48" s="964">
        <v>5.6848786100000011</v>
      </c>
      <c r="E48" s="964">
        <v>5.8412590099999999</v>
      </c>
      <c r="F48" s="964">
        <v>4.3440989200000004</v>
      </c>
      <c r="G48" s="1057">
        <v>6.3462173700000006</v>
      </c>
      <c r="H48" s="965">
        <v>3.2255883811652128E-3</v>
      </c>
      <c r="I48" s="928">
        <v>0.46088233414353286</v>
      </c>
      <c r="J48" s="882"/>
      <c r="K48" s="882"/>
      <c r="L48" s="882"/>
    </row>
    <row r="49" spans="2:12" x14ac:dyDescent="0.25">
      <c r="B49" s="929" t="s">
        <v>582</v>
      </c>
      <c r="C49" s="966">
        <v>1684.7835897200123</v>
      </c>
      <c r="D49" s="966">
        <v>1693.525018630007</v>
      </c>
      <c r="E49" s="966">
        <v>1654.9199323000169</v>
      </c>
      <c r="F49" s="966">
        <v>1778.5615329100058</v>
      </c>
      <c r="G49" s="1058">
        <v>1967.4603886400071</v>
      </c>
      <c r="H49" s="967">
        <v>1</v>
      </c>
      <c r="I49" s="931">
        <v>0.10620878290386337</v>
      </c>
      <c r="J49" s="882"/>
      <c r="K49" s="882"/>
      <c r="L49" s="882"/>
    </row>
    <row r="50" spans="2:12" ht="15" customHeight="1" x14ac:dyDescent="0.25">
      <c r="B50" s="910" t="s">
        <v>760</v>
      </c>
      <c r="C50" s="910"/>
      <c r="D50" s="910"/>
      <c r="E50" s="910"/>
      <c r="F50" s="910"/>
      <c r="G50" s="910"/>
      <c r="H50" s="910"/>
      <c r="I50" s="910"/>
      <c r="J50" s="882"/>
      <c r="K50" s="882"/>
      <c r="L50" s="882"/>
    </row>
    <row r="51" spans="2:12" x14ac:dyDescent="0.25">
      <c r="B51" s="882"/>
      <c r="C51" s="882"/>
      <c r="D51" s="882"/>
      <c r="E51" s="882"/>
      <c r="F51" s="882"/>
      <c r="G51" s="882"/>
      <c r="H51" s="882"/>
      <c r="I51" s="882"/>
      <c r="J51" s="882"/>
      <c r="K51" s="882"/>
      <c r="L51" s="882"/>
    </row>
  </sheetData>
  <mergeCells count="33">
    <mergeCell ref="B39:K39"/>
    <mergeCell ref="B42:B43"/>
    <mergeCell ref="C42:G42"/>
    <mergeCell ref="H42:H43"/>
    <mergeCell ref="I42:I43"/>
    <mergeCell ref="B50:I50"/>
    <mergeCell ref="B33:D33"/>
    <mergeCell ref="B34:K34"/>
    <mergeCell ref="B35:K35"/>
    <mergeCell ref="B36:K36"/>
    <mergeCell ref="B37:K37"/>
    <mergeCell ref="B38:K38"/>
    <mergeCell ref="K21:K22"/>
    <mergeCell ref="B23:B27"/>
    <mergeCell ref="C26:D26"/>
    <mergeCell ref="C27:D27"/>
    <mergeCell ref="B28:B32"/>
    <mergeCell ref="C31:D31"/>
    <mergeCell ref="C32:D32"/>
    <mergeCell ref="B10:B16"/>
    <mergeCell ref="B17:C17"/>
    <mergeCell ref="B18:J18"/>
    <mergeCell ref="B21:B22"/>
    <mergeCell ref="C21:C22"/>
    <mergeCell ref="D21:D22"/>
    <mergeCell ref="E21:I21"/>
    <mergeCell ref="J21:J22"/>
    <mergeCell ref="B4:B5"/>
    <mergeCell ref="C4:C5"/>
    <mergeCell ref="D4:H4"/>
    <mergeCell ref="I4:I5"/>
    <mergeCell ref="J4:J5"/>
    <mergeCell ref="B6:B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P73"/>
  <sheetViews>
    <sheetView zoomScaleNormal="100" workbookViewId="0"/>
  </sheetViews>
  <sheetFormatPr baseColWidth="10" defaultColWidth="11.42578125" defaultRowHeight="15" x14ac:dyDescent="0.25"/>
  <cols>
    <col min="1" max="1" width="3.7109375" style="309" customWidth="1"/>
    <col min="2" max="2" width="25.140625" style="309" customWidth="1"/>
    <col min="3" max="3" width="24.85546875" style="309" customWidth="1"/>
    <col min="4" max="4" width="32.140625" style="309" customWidth="1"/>
    <col min="5" max="16384" width="11.42578125" style="309"/>
  </cols>
  <sheetData>
    <row r="2" spans="1:16" x14ac:dyDescent="0.25">
      <c r="B2" s="994" t="s">
        <v>949</v>
      </c>
    </row>
    <row r="3" spans="1:16" x14ac:dyDescent="0.25">
      <c r="A3" s="310"/>
      <c r="B3" s="882"/>
      <c r="C3" s="882"/>
      <c r="D3" s="882"/>
      <c r="E3" s="882"/>
      <c r="F3" s="882"/>
      <c r="G3" s="882"/>
      <c r="H3" s="882"/>
      <c r="I3" s="882"/>
      <c r="J3" s="882"/>
      <c r="K3" s="882"/>
      <c r="L3" s="882"/>
      <c r="M3" s="882"/>
      <c r="N3" s="882"/>
      <c r="O3" s="882"/>
      <c r="P3" s="882"/>
    </row>
    <row r="4" spans="1:16" ht="15" customHeight="1" x14ac:dyDescent="0.25">
      <c r="A4" s="883"/>
      <c r="B4" s="884" t="s">
        <v>728</v>
      </c>
      <c r="C4" s="884" t="s">
        <v>729</v>
      </c>
      <c r="D4" s="885" t="s">
        <v>774</v>
      </c>
      <c r="E4" s="884"/>
      <c r="F4" s="884"/>
      <c r="G4" s="884"/>
      <c r="H4" s="884"/>
      <c r="I4" s="1037" t="s">
        <v>2</v>
      </c>
      <c r="J4" s="1037" t="s">
        <v>3</v>
      </c>
      <c r="K4" s="882"/>
      <c r="L4" s="882"/>
      <c r="M4" s="882"/>
      <c r="N4" s="882"/>
      <c r="O4" s="882"/>
      <c r="P4" s="882"/>
    </row>
    <row r="5" spans="1:16" x14ac:dyDescent="0.25">
      <c r="A5" s="886"/>
      <c r="B5" s="884"/>
      <c r="C5" s="884"/>
      <c r="D5" s="887">
        <v>2014</v>
      </c>
      <c r="E5" s="887">
        <v>2015</v>
      </c>
      <c r="F5" s="887">
        <v>2016</v>
      </c>
      <c r="G5" s="887">
        <v>2017</v>
      </c>
      <c r="H5" s="1038">
        <v>2018</v>
      </c>
      <c r="I5" s="1037"/>
      <c r="J5" s="1037"/>
      <c r="K5" s="882"/>
      <c r="L5" s="882"/>
      <c r="M5" s="882"/>
      <c r="N5" s="882"/>
      <c r="O5" s="882"/>
      <c r="P5" s="882"/>
    </row>
    <row r="6" spans="1:16" ht="15" customHeight="1" x14ac:dyDescent="0.25">
      <c r="A6" s="886"/>
      <c r="B6" s="888" t="s">
        <v>705</v>
      </c>
      <c r="C6" s="889" t="s">
        <v>703</v>
      </c>
      <c r="D6" s="890">
        <v>82502</v>
      </c>
      <c r="E6" s="890">
        <v>80772</v>
      </c>
      <c r="F6" s="890">
        <v>84967</v>
      </c>
      <c r="G6" s="890">
        <v>89029</v>
      </c>
      <c r="H6" s="1039">
        <v>103753</v>
      </c>
      <c r="I6" s="891">
        <v>0.99138120491137549</v>
      </c>
      <c r="J6" s="892">
        <v>0.16538431297667056</v>
      </c>
      <c r="K6" s="882"/>
      <c r="L6" s="882"/>
      <c r="M6" s="882"/>
      <c r="N6" s="882"/>
      <c r="O6" s="882"/>
      <c r="P6" s="882"/>
    </row>
    <row r="7" spans="1:16" x14ac:dyDescent="0.25">
      <c r="A7" s="310"/>
      <c r="B7" s="888"/>
      <c r="C7" s="889" t="s">
        <v>712</v>
      </c>
      <c r="D7" s="890">
        <v>642</v>
      </c>
      <c r="E7" s="890">
        <v>694</v>
      </c>
      <c r="F7" s="890">
        <v>668</v>
      </c>
      <c r="G7" s="890">
        <v>1043</v>
      </c>
      <c r="H7" s="1039">
        <v>878</v>
      </c>
      <c r="I7" s="891">
        <v>8.3894701638717699E-3</v>
      </c>
      <c r="J7" s="892">
        <v>-0.15819750719079573</v>
      </c>
      <c r="K7" s="882"/>
      <c r="L7" s="882"/>
      <c r="M7" s="882"/>
      <c r="N7" s="882"/>
      <c r="O7" s="882"/>
      <c r="P7" s="882"/>
    </row>
    <row r="8" spans="1:16" x14ac:dyDescent="0.25">
      <c r="A8" s="310"/>
      <c r="B8" s="888"/>
      <c r="C8" s="889" t="s">
        <v>704</v>
      </c>
      <c r="D8" s="890">
        <v>44</v>
      </c>
      <c r="E8" s="890">
        <v>23</v>
      </c>
      <c r="F8" s="890">
        <v>42</v>
      </c>
      <c r="G8" s="890">
        <v>28</v>
      </c>
      <c r="H8" s="1039">
        <v>24</v>
      </c>
      <c r="I8" s="891">
        <v>2.2932492475275906E-4</v>
      </c>
      <c r="J8" s="892">
        <v>-0.1428571428571429</v>
      </c>
      <c r="K8" s="882"/>
      <c r="L8" s="882"/>
      <c r="M8" s="882"/>
      <c r="N8" s="882"/>
      <c r="O8" s="882"/>
      <c r="P8" s="882"/>
    </row>
    <row r="9" spans="1:16" x14ac:dyDescent="0.25">
      <c r="B9" s="888"/>
      <c r="C9" s="897" t="s">
        <v>707</v>
      </c>
      <c r="D9" s="898">
        <v>83188</v>
      </c>
      <c r="E9" s="898">
        <v>81489</v>
      </c>
      <c r="F9" s="898">
        <v>85677</v>
      </c>
      <c r="G9" s="898">
        <v>90100</v>
      </c>
      <c r="H9" s="1040">
        <v>104655</v>
      </c>
      <c r="I9" s="899">
        <v>1</v>
      </c>
      <c r="J9" s="900">
        <v>0.16154273029966704</v>
      </c>
      <c r="K9" s="882"/>
      <c r="L9" s="882"/>
      <c r="M9" s="882"/>
      <c r="N9" s="882"/>
      <c r="O9" s="882"/>
      <c r="P9" s="882"/>
    </row>
    <row r="10" spans="1:16" ht="15" customHeight="1" x14ac:dyDescent="0.25">
      <c r="B10" s="888" t="s">
        <v>715</v>
      </c>
      <c r="C10" s="889" t="s">
        <v>406</v>
      </c>
      <c r="D10" s="890">
        <v>15739</v>
      </c>
      <c r="E10" s="890">
        <v>15697</v>
      </c>
      <c r="F10" s="890">
        <v>17893</v>
      </c>
      <c r="G10" s="890">
        <v>18269</v>
      </c>
      <c r="H10" s="1039">
        <v>20226</v>
      </c>
      <c r="I10" s="891">
        <v>0.95531834498394108</v>
      </c>
      <c r="J10" s="892">
        <v>0.10712135311182869</v>
      </c>
      <c r="K10" s="882"/>
      <c r="L10" s="882"/>
      <c r="M10" s="882"/>
      <c r="N10" s="882"/>
      <c r="O10" s="882"/>
      <c r="P10" s="882"/>
    </row>
    <row r="11" spans="1:16" x14ac:dyDescent="0.25">
      <c r="B11" s="888"/>
      <c r="C11" s="889" t="s">
        <v>731</v>
      </c>
      <c r="D11" s="890">
        <v>501</v>
      </c>
      <c r="E11" s="890">
        <v>449</v>
      </c>
      <c r="F11" s="890">
        <v>459</v>
      </c>
      <c r="G11" s="890">
        <v>498</v>
      </c>
      <c r="H11" s="1039">
        <v>619</v>
      </c>
      <c r="I11" s="891">
        <v>2.9236727753636879E-2</v>
      </c>
      <c r="J11" s="892">
        <v>0.24297188755020072</v>
      </c>
      <c r="K11" s="882"/>
      <c r="L11" s="882"/>
      <c r="M11" s="882"/>
      <c r="N11" s="882"/>
      <c r="O11" s="882"/>
      <c r="P11" s="882"/>
    </row>
    <row r="12" spans="1:16" x14ac:dyDescent="0.25">
      <c r="B12" s="888"/>
      <c r="C12" s="889" t="s">
        <v>722</v>
      </c>
      <c r="D12" s="890">
        <v>153</v>
      </c>
      <c r="E12" s="890">
        <v>191</v>
      </c>
      <c r="F12" s="890">
        <v>157</v>
      </c>
      <c r="G12" s="890">
        <v>201</v>
      </c>
      <c r="H12" s="1039">
        <v>219</v>
      </c>
      <c r="I12" s="891">
        <v>1.0343850368411109E-2</v>
      </c>
      <c r="J12" s="892">
        <v>8.9552238805970186E-2</v>
      </c>
      <c r="K12" s="882"/>
      <c r="L12" s="882"/>
      <c r="M12" s="882"/>
      <c r="N12" s="882"/>
      <c r="O12" s="882"/>
      <c r="P12" s="882"/>
    </row>
    <row r="13" spans="1:16" x14ac:dyDescent="0.25">
      <c r="B13" s="888"/>
      <c r="C13" s="889" t="s">
        <v>714</v>
      </c>
      <c r="D13" s="890">
        <v>106</v>
      </c>
      <c r="E13" s="890">
        <v>50</v>
      </c>
      <c r="F13" s="890">
        <v>80</v>
      </c>
      <c r="G13" s="890">
        <v>88</v>
      </c>
      <c r="H13" s="1039">
        <v>108</v>
      </c>
      <c r="I13" s="891">
        <v>5.1010768940109577E-3</v>
      </c>
      <c r="J13" s="892">
        <v>0.22727272727272729</v>
      </c>
      <c r="K13" s="882"/>
      <c r="L13" s="882"/>
      <c r="M13" s="882"/>
      <c r="N13" s="882"/>
      <c r="O13" s="882"/>
      <c r="P13" s="882"/>
    </row>
    <row r="14" spans="1:16" ht="15" customHeight="1" x14ac:dyDescent="0.25">
      <c r="B14" s="888"/>
      <c r="C14" s="897" t="s">
        <v>716</v>
      </c>
      <c r="D14" s="898">
        <v>16499</v>
      </c>
      <c r="E14" s="898">
        <v>16387</v>
      </c>
      <c r="F14" s="898">
        <v>18589</v>
      </c>
      <c r="G14" s="898">
        <v>19056</v>
      </c>
      <c r="H14" s="1040">
        <v>21172</v>
      </c>
      <c r="I14" s="899">
        <v>1</v>
      </c>
      <c r="J14" s="900">
        <v>0.11104114189756498</v>
      </c>
      <c r="K14" s="882"/>
      <c r="L14" s="882"/>
      <c r="M14" s="882"/>
      <c r="N14" s="882"/>
      <c r="O14" s="882"/>
      <c r="P14" s="882"/>
    </row>
    <row r="15" spans="1:16" x14ac:dyDescent="0.25">
      <c r="A15" s="310"/>
      <c r="B15" s="906" t="s">
        <v>661</v>
      </c>
      <c r="C15" s="906"/>
      <c r="D15" s="907">
        <v>99687</v>
      </c>
      <c r="E15" s="907">
        <v>97876</v>
      </c>
      <c r="F15" s="907">
        <v>104266</v>
      </c>
      <c r="G15" s="907">
        <v>109156</v>
      </c>
      <c r="H15" s="1040">
        <v>125827</v>
      </c>
      <c r="I15" s="908"/>
      <c r="J15" s="909">
        <v>0.15272637326395255</v>
      </c>
      <c r="K15" s="882"/>
      <c r="L15" s="882"/>
      <c r="M15" s="882"/>
      <c r="N15" s="882"/>
      <c r="O15" s="882"/>
      <c r="P15" s="882"/>
    </row>
    <row r="16" spans="1:16" x14ac:dyDescent="0.25">
      <c r="A16" s="310"/>
      <c r="B16" s="910" t="s">
        <v>733</v>
      </c>
      <c r="C16" s="910"/>
      <c r="D16" s="910"/>
      <c r="E16" s="910"/>
      <c r="F16" s="910"/>
      <c r="G16" s="910"/>
      <c r="H16" s="910"/>
      <c r="I16" s="910"/>
      <c r="J16" s="910"/>
      <c r="K16" s="882"/>
      <c r="L16" s="882"/>
      <c r="M16" s="882"/>
      <c r="N16" s="882"/>
      <c r="O16" s="882"/>
      <c r="P16" s="882"/>
    </row>
    <row r="17" spans="1:16" x14ac:dyDescent="0.25">
      <c r="A17" s="310"/>
      <c r="B17" s="1006"/>
      <c r="C17" s="1006"/>
      <c r="D17" s="1006"/>
      <c r="E17" s="1006"/>
      <c r="F17" s="1006"/>
      <c r="G17" s="1006"/>
      <c r="H17" s="1006"/>
      <c r="I17" s="1006"/>
      <c r="J17" s="1006"/>
      <c r="K17" s="882"/>
      <c r="L17" s="882"/>
      <c r="M17" s="882"/>
      <c r="N17" s="882"/>
      <c r="O17" s="882"/>
      <c r="P17" s="882"/>
    </row>
    <row r="18" spans="1:16" x14ac:dyDescent="0.25">
      <c r="A18" s="310"/>
      <c r="B18" s="882"/>
      <c r="C18" s="882"/>
      <c r="D18" s="882"/>
      <c r="E18" s="882"/>
      <c r="F18" s="882"/>
      <c r="G18" s="882"/>
      <c r="H18" s="882"/>
      <c r="I18" s="882"/>
      <c r="J18" s="882"/>
      <c r="K18" s="882"/>
      <c r="L18" s="882"/>
      <c r="M18" s="882"/>
      <c r="N18" s="882"/>
      <c r="O18" s="882"/>
      <c r="P18" s="882"/>
    </row>
    <row r="19" spans="1:16" ht="15" customHeight="1" x14ac:dyDescent="0.25">
      <c r="A19" s="883"/>
      <c r="B19" s="884" t="s">
        <v>734</v>
      </c>
      <c r="C19" s="884" t="s">
        <v>735</v>
      </c>
      <c r="D19" s="884" t="s">
        <v>25</v>
      </c>
      <c r="E19" s="884" t="s">
        <v>736</v>
      </c>
      <c r="F19" s="884"/>
      <c r="G19" s="884"/>
      <c r="H19" s="884"/>
      <c r="I19" s="884"/>
      <c r="J19" s="1041" t="s">
        <v>2</v>
      </c>
      <c r="K19" s="1042" t="s">
        <v>3</v>
      </c>
      <c r="L19" s="882"/>
      <c r="M19" s="882"/>
      <c r="N19" s="882"/>
      <c r="O19" s="882"/>
      <c r="P19" s="882"/>
    </row>
    <row r="20" spans="1:16" x14ac:dyDescent="0.25">
      <c r="A20" s="886"/>
      <c r="B20" s="884"/>
      <c r="C20" s="884"/>
      <c r="D20" s="884"/>
      <c r="E20" s="911">
        <v>2014</v>
      </c>
      <c r="F20" s="911">
        <v>2015</v>
      </c>
      <c r="G20" s="911">
        <v>2016</v>
      </c>
      <c r="H20" s="911">
        <v>2017</v>
      </c>
      <c r="I20" s="1043">
        <v>2018</v>
      </c>
      <c r="J20" s="1041"/>
      <c r="K20" s="1042"/>
      <c r="L20" s="882"/>
      <c r="M20" s="882"/>
      <c r="N20" s="882"/>
      <c r="O20" s="882"/>
      <c r="P20" s="882"/>
    </row>
    <row r="21" spans="1:16" ht="18" x14ac:dyDescent="0.25">
      <c r="A21" s="886"/>
      <c r="B21" s="888" t="s">
        <v>737</v>
      </c>
      <c r="C21" s="889" t="s">
        <v>32</v>
      </c>
      <c r="D21" s="889" t="s">
        <v>872</v>
      </c>
      <c r="E21" s="987">
        <v>1428.0267572899986</v>
      </c>
      <c r="F21" s="987">
        <v>1119.9334311899997</v>
      </c>
      <c r="G21" s="987">
        <v>1143.2001437399997</v>
      </c>
      <c r="H21" s="987">
        <v>1154.8054618300005</v>
      </c>
      <c r="I21" s="1056">
        <v>1613.1295417799997</v>
      </c>
      <c r="J21" s="917">
        <v>0.13952679631271714</v>
      </c>
      <c r="K21" s="917">
        <v>0.39688423297176034</v>
      </c>
      <c r="L21" s="882"/>
      <c r="M21" s="882"/>
      <c r="N21" s="882"/>
      <c r="O21" s="882"/>
      <c r="P21" s="882"/>
    </row>
    <row r="22" spans="1:16" ht="18" x14ac:dyDescent="0.25">
      <c r="A22" s="310"/>
      <c r="B22" s="888"/>
      <c r="C22" s="889" t="s">
        <v>34</v>
      </c>
      <c r="D22" s="889" t="s">
        <v>873</v>
      </c>
      <c r="E22" s="987">
        <v>1117.9037999799996</v>
      </c>
      <c r="F22" s="987">
        <v>1162.7458607399999</v>
      </c>
      <c r="G22" s="987">
        <v>1007.0021129900001</v>
      </c>
      <c r="H22" s="987">
        <v>1250.6942464400006</v>
      </c>
      <c r="I22" s="1056">
        <v>1595.2199908299999</v>
      </c>
      <c r="J22" s="917">
        <v>0.13797771906706985</v>
      </c>
      <c r="K22" s="917">
        <v>0.27546760159060768</v>
      </c>
      <c r="L22" s="882"/>
      <c r="M22" s="882"/>
      <c r="N22" s="882"/>
      <c r="O22" s="882"/>
      <c r="P22" s="882"/>
    </row>
    <row r="23" spans="1:16" ht="18" x14ac:dyDescent="0.25">
      <c r="B23" s="888"/>
      <c r="C23" s="889" t="s">
        <v>874</v>
      </c>
      <c r="D23" s="889" t="s">
        <v>875</v>
      </c>
      <c r="E23" s="987">
        <v>618.0077652800004</v>
      </c>
      <c r="F23" s="987">
        <v>489.17995026000006</v>
      </c>
      <c r="G23" s="987">
        <v>431.85629433999992</v>
      </c>
      <c r="H23" s="987">
        <v>561.21901667999987</v>
      </c>
      <c r="I23" s="1056">
        <v>708.08118914999966</v>
      </c>
      <c r="J23" s="917">
        <v>6.1245112244601427E-2</v>
      </c>
      <c r="K23" s="917">
        <v>0.2616842410985849</v>
      </c>
      <c r="L23" s="882"/>
      <c r="M23" s="882"/>
      <c r="N23" s="882"/>
      <c r="O23" s="882"/>
      <c r="P23" s="882"/>
    </row>
    <row r="24" spans="1:16" x14ac:dyDescent="0.25">
      <c r="B24" s="888"/>
      <c r="C24" s="918" t="s">
        <v>71</v>
      </c>
      <c r="D24" s="918"/>
      <c r="E24" s="987">
        <v>7068.6167084599911</v>
      </c>
      <c r="F24" s="987">
        <v>5850.9347118500054</v>
      </c>
      <c r="G24" s="987">
        <v>6096.1055682800152</v>
      </c>
      <c r="H24" s="987">
        <v>6520.0072257000056</v>
      </c>
      <c r="I24" s="1056">
        <v>7645.0010921300127</v>
      </c>
      <c r="J24" s="917">
        <v>0.66125037237561157</v>
      </c>
      <c r="K24" s="917">
        <v>0.17254488031786264</v>
      </c>
      <c r="L24" s="882"/>
      <c r="M24" s="882"/>
      <c r="N24" s="882"/>
      <c r="O24" s="882"/>
      <c r="P24" s="882"/>
    </row>
    <row r="25" spans="1:16" ht="27.6" customHeight="1" x14ac:dyDescent="0.25">
      <c r="B25" s="888"/>
      <c r="C25" s="919" t="s">
        <v>18</v>
      </c>
      <c r="D25" s="919"/>
      <c r="E25" s="988">
        <v>10232.55503100999</v>
      </c>
      <c r="F25" s="988">
        <v>8622.7939540400057</v>
      </c>
      <c r="G25" s="988">
        <v>8678.1641193500145</v>
      </c>
      <c r="H25" s="988">
        <v>9486.7259506500068</v>
      </c>
      <c r="I25" s="1059">
        <v>11561.431813890013</v>
      </c>
      <c r="J25" s="922">
        <v>1</v>
      </c>
      <c r="K25" s="922">
        <v>0.21869566740228774</v>
      </c>
      <c r="L25" s="882"/>
      <c r="M25" s="882"/>
      <c r="N25" s="882"/>
      <c r="O25" s="882"/>
      <c r="P25" s="882"/>
    </row>
    <row r="26" spans="1:16" ht="18" x14ac:dyDescent="0.25">
      <c r="B26" s="888" t="s">
        <v>745</v>
      </c>
      <c r="C26" s="889" t="s">
        <v>409</v>
      </c>
      <c r="D26" s="889" t="s">
        <v>876</v>
      </c>
      <c r="E26" s="987">
        <v>2817.0038171100005</v>
      </c>
      <c r="F26" s="987">
        <v>1922.4142754899999</v>
      </c>
      <c r="G26" s="987">
        <v>1469.19701549</v>
      </c>
      <c r="H26" s="987">
        <v>1923.9442921100001</v>
      </c>
      <c r="I26" s="1056">
        <v>2579.6212297500001</v>
      </c>
      <c r="J26" s="917">
        <v>0.38318478114599069</v>
      </c>
      <c r="K26" s="917">
        <v>0.34079829667049011</v>
      </c>
      <c r="L26" s="882"/>
      <c r="M26" s="882"/>
      <c r="N26" s="882"/>
      <c r="O26" s="882"/>
      <c r="P26" s="882"/>
    </row>
    <row r="27" spans="1:16" x14ac:dyDescent="0.25">
      <c r="B27" s="888"/>
      <c r="C27" s="889" t="s">
        <v>407</v>
      </c>
      <c r="D27" s="889" t="s">
        <v>810</v>
      </c>
      <c r="E27" s="987">
        <v>253.38265794</v>
      </c>
      <c r="F27" s="987">
        <v>286.86691890999998</v>
      </c>
      <c r="G27" s="987">
        <v>239.54633089000004</v>
      </c>
      <c r="H27" s="987">
        <v>428.38102443000008</v>
      </c>
      <c r="I27" s="1056">
        <v>635.81901808000009</v>
      </c>
      <c r="J27" s="917">
        <v>9.4446490237272224E-2</v>
      </c>
      <c r="K27" s="917">
        <v>0.48423712027397836</v>
      </c>
      <c r="L27" s="882"/>
      <c r="M27" s="882"/>
      <c r="N27" s="882"/>
      <c r="O27" s="882"/>
      <c r="P27" s="882"/>
    </row>
    <row r="28" spans="1:16" ht="18" x14ac:dyDescent="0.25">
      <c r="B28" s="888"/>
      <c r="C28" s="889" t="s">
        <v>413</v>
      </c>
      <c r="D28" s="889" t="s">
        <v>842</v>
      </c>
      <c r="E28" s="987">
        <v>269.13889160000002</v>
      </c>
      <c r="F28" s="987">
        <v>109.16284018</v>
      </c>
      <c r="G28" s="987">
        <v>422.09525416000002</v>
      </c>
      <c r="H28" s="987">
        <v>340.81699452999999</v>
      </c>
      <c r="I28" s="1056">
        <v>349.52441948000001</v>
      </c>
      <c r="J28" s="917">
        <v>5.1919420044702881E-2</v>
      </c>
      <c r="K28" s="917">
        <v>2.554868181385106E-2</v>
      </c>
      <c r="L28" s="882"/>
      <c r="M28" s="882"/>
      <c r="N28" s="882"/>
      <c r="O28" s="882"/>
      <c r="P28" s="882"/>
    </row>
    <row r="29" spans="1:16" x14ac:dyDescent="0.25">
      <c r="B29" s="888"/>
      <c r="C29" s="918" t="s">
        <v>71</v>
      </c>
      <c r="D29" s="918"/>
      <c r="E29" s="987">
        <v>2759.1406453800028</v>
      </c>
      <c r="F29" s="987">
        <v>2502.1930231100132</v>
      </c>
      <c r="G29" s="987">
        <v>2173.42000297</v>
      </c>
      <c r="H29" s="987">
        <v>2505.3350416999965</v>
      </c>
      <c r="I29" s="1056">
        <v>3167.0908752799919</v>
      </c>
      <c r="J29" s="917">
        <v>0.4704493085720341</v>
      </c>
      <c r="K29" s="917">
        <v>0.26413865713184648</v>
      </c>
      <c r="L29" s="882"/>
      <c r="M29" s="882"/>
      <c r="N29" s="882"/>
      <c r="O29" s="882"/>
      <c r="P29" s="882"/>
    </row>
    <row r="30" spans="1:16" ht="27.6" customHeight="1" x14ac:dyDescent="0.25">
      <c r="B30" s="888"/>
      <c r="C30" s="919" t="s">
        <v>22</v>
      </c>
      <c r="D30" s="919"/>
      <c r="E30" s="988">
        <v>6098.6660120300039</v>
      </c>
      <c r="F30" s="988">
        <v>4820.6370576900135</v>
      </c>
      <c r="G30" s="988">
        <v>4304.2586035100003</v>
      </c>
      <c r="H30" s="988">
        <v>5198.4773527699963</v>
      </c>
      <c r="I30" s="1059">
        <v>6732.0555425899929</v>
      </c>
      <c r="J30" s="922">
        <v>1</v>
      </c>
      <c r="K30" s="922">
        <v>0.2950052651480406</v>
      </c>
      <c r="L30" s="882"/>
      <c r="M30" s="882"/>
      <c r="N30" s="882"/>
      <c r="O30" s="882"/>
      <c r="P30" s="882"/>
    </row>
    <row r="31" spans="1:16" x14ac:dyDescent="0.25">
      <c r="A31" s="310"/>
      <c r="B31" s="906" t="s">
        <v>877</v>
      </c>
      <c r="C31" s="906"/>
      <c r="D31" s="906"/>
      <c r="E31" s="989">
        <v>16331.221043039992</v>
      </c>
      <c r="F31" s="989">
        <v>13443.431011730019</v>
      </c>
      <c r="G31" s="989">
        <v>12982.422722860016</v>
      </c>
      <c r="H31" s="989">
        <v>14685.203303420003</v>
      </c>
      <c r="I31" s="1059">
        <v>18293.487356480004</v>
      </c>
      <c r="J31" s="1060"/>
      <c r="K31" s="1047">
        <v>0.24570882530578753</v>
      </c>
      <c r="L31" s="882"/>
      <c r="M31" s="882"/>
      <c r="N31" s="882"/>
      <c r="O31" s="882"/>
      <c r="P31" s="882"/>
    </row>
    <row r="32" spans="1:16" x14ac:dyDescent="0.25">
      <c r="A32" s="310"/>
      <c r="B32" s="910" t="s">
        <v>754</v>
      </c>
      <c r="C32" s="910"/>
      <c r="D32" s="910"/>
      <c r="E32" s="910"/>
      <c r="F32" s="910"/>
      <c r="G32" s="910"/>
      <c r="H32" s="910"/>
      <c r="I32" s="910"/>
      <c r="J32" s="910"/>
      <c r="K32" s="910"/>
      <c r="L32" s="882"/>
      <c r="M32" s="882"/>
      <c r="N32" s="882"/>
      <c r="O32" s="882"/>
      <c r="P32" s="882"/>
    </row>
    <row r="33" spans="1:16" x14ac:dyDescent="0.25">
      <c r="A33" s="310"/>
      <c r="B33" s="910" t="s">
        <v>755</v>
      </c>
      <c r="C33" s="910"/>
      <c r="D33" s="910"/>
      <c r="E33" s="910"/>
      <c r="F33" s="910"/>
      <c r="G33" s="910"/>
      <c r="H33" s="910"/>
      <c r="I33" s="910"/>
      <c r="J33" s="910"/>
      <c r="K33" s="910"/>
      <c r="L33" s="882"/>
      <c r="M33" s="882"/>
      <c r="N33" s="882"/>
      <c r="O33" s="882"/>
      <c r="P33" s="882"/>
    </row>
    <row r="34" spans="1:16" x14ac:dyDescent="0.25">
      <c r="A34" s="310"/>
      <c r="B34" s="882"/>
      <c r="C34" s="882"/>
      <c r="D34" s="882"/>
      <c r="E34" s="882"/>
      <c r="F34" s="882"/>
      <c r="G34" s="882"/>
      <c r="H34" s="882"/>
      <c r="I34" s="882"/>
      <c r="J34" s="882"/>
      <c r="K34" s="882"/>
      <c r="L34" s="882"/>
      <c r="M34" s="882"/>
      <c r="N34" s="882"/>
      <c r="O34" s="882"/>
      <c r="P34" s="882"/>
    </row>
    <row r="35" spans="1:16" x14ac:dyDescent="0.25">
      <c r="A35" s="310"/>
      <c r="B35" s="882"/>
      <c r="C35" s="882"/>
      <c r="D35" s="882"/>
      <c r="E35" s="882"/>
      <c r="F35" s="882"/>
      <c r="G35" s="882"/>
      <c r="H35" s="882"/>
      <c r="I35" s="882"/>
      <c r="J35" s="882"/>
      <c r="K35" s="882"/>
      <c r="L35" s="882"/>
      <c r="M35" s="882"/>
      <c r="N35" s="882"/>
      <c r="O35" s="882"/>
      <c r="P35" s="882"/>
    </row>
    <row r="36" spans="1:16" ht="15" customHeight="1" x14ac:dyDescent="0.25">
      <c r="A36" s="883"/>
      <c r="B36" s="884" t="s">
        <v>756</v>
      </c>
      <c r="C36" s="884" t="s">
        <v>757</v>
      </c>
      <c r="D36" s="884"/>
      <c r="E36" s="884"/>
      <c r="F36" s="884"/>
      <c r="G36" s="884"/>
      <c r="H36" s="1041" t="s">
        <v>2</v>
      </c>
      <c r="I36" s="1048" t="s">
        <v>3</v>
      </c>
      <c r="J36" s="882"/>
      <c r="K36" s="882"/>
      <c r="L36" s="882"/>
      <c r="M36" s="882"/>
      <c r="N36" s="882"/>
      <c r="O36" s="882"/>
      <c r="P36" s="882"/>
    </row>
    <row r="37" spans="1:16" x14ac:dyDescent="0.25">
      <c r="A37" s="310"/>
      <c r="B37" s="884"/>
      <c r="C37" s="911">
        <v>2014</v>
      </c>
      <c r="D37" s="911">
        <v>2015</v>
      </c>
      <c r="E37" s="911">
        <v>2016</v>
      </c>
      <c r="F37" s="911">
        <v>2017</v>
      </c>
      <c r="G37" s="1043">
        <v>2018</v>
      </c>
      <c r="H37" s="1041"/>
      <c r="I37" s="1048"/>
      <c r="J37" s="882"/>
      <c r="K37" s="882"/>
      <c r="L37" s="882"/>
      <c r="M37" s="882"/>
      <c r="N37" s="882"/>
      <c r="O37" s="882"/>
      <c r="P37" s="882"/>
    </row>
    <row r="38" spans="1:16" x14ac:dyDescent="0.25">
      <c r="A38" s="310"/>
      <c r="B38" s="926" t="s">
        <v>562</v>
      </c>
      <c r="C38" s="964">
        <v>11.838009</v>
      </c>
      <c r="D38" s="964">
        <v>9.4014705999999979</v>
      </c>
      <c r="E38" s="964">
        <v>8.2679893100000275</v>
      </c>
      <c r="F38" s="964">
        <v>8.2410164200000011</v>
      </c>
      <c r="G38" s="1057">
        <v>15.568015619999954</v>
      </c>
      <c r="H38" s="965">
        <v>1.0609595061583914E-2</v>
      </c>
      <c r="I38" s="928">
        <v>0.88908926115207909</v>
      </c>
      <c r="J38" s="882"/>
      <c r="K38" s="882"/>
      <c r="L38" s="882"/>
      <c r="M38" s="882"/>
      <c r="N38" s="882"/>
      <c r="O38" s="882"/>
      <c r="P38" s="882"/>
    </row>
    <row r="39" spans="1:16" x14ac:dyDescent="0.25">
      <c r="A39" s="310"/>
      <c r="B39" s="926" t="s">
        <v>758</v>
      </c>
      <c r="C39" s="964">
        <v>1155.4950791700026</v>
      </c>
      <c r="D39" s="964">
        <v>888.65912007999714</v>
      </c>
      <c r="E39" s="964">
        <v>804.74166296999874</v>
      </c>
      <c r="F39" s="964">
        <v>986.49560633000056</v>
      </c>
      <c r="G39" s="1057">
        <v>1248.3954043499944</v>
      </c>
      <c r="H39" s="965">
        <v>0.85078085994981756</v>
      </c>
      <c r="I39" s="928">
        <v>0.26548501213738152</v>
      </c>
      <c r="J39" s="882"/>
      <c r="K39" s="882"/>
      <c r="L39" s="882"/>
      <c r="M39" s="882"/>
      <c r="N39" s="882"/>
      <c r="O39" s="882"/>
      <c r="P39" s="882"/>
    </row>
    <row r="40" spans="1:16" ht="18" x14ac:dyDescent="0.25">
      <c r="A40" s="310"/>
      <c r="B40" s="926" t="s">
        <v>564</v>
      </c>
      <c r="C40" s="964">
        <v>70.939243169999997</v>
      </c>
      <c r="D40" s="964">
        <v>80.55138436</v>
      </c>
      <c r="E40" s="964">
        <v>95.858216479999996</v>
      </c>
      <c r="F40" s="964">
        <v>177.14825059999998</v>
      </c>
      <c r="G40" s="1057">
        <v>201.41366524</v>
      </c>
      <c r="H40" s="965">
        <v>0.13726331474902681</v>
      </c>
      <c r="I40" s="928">
        <v>0.13697800885875644</v>
      </c>
      <c r="J40" s="882"/>
      <c r="K40" s="882"/>
      <c r="L40" s="882"/>
      <c r="M40" s="882"/>
      <c r="N40" s="882"/>
      <c r="O40" s="882"/>
      <c r="P40" s="882"/>
    </row>
    <row r="41" spans="1:16" x14ac:dyDescent="0.25">
      <c r="B41" s="926" t="s">
        <v>759</v>
      </c>
      <c r="C41" s="964">
        <v>0</v>
      </c>
      <c r="D41" s="964">
        <v>5.6000000000000004E-7</v>
      </c>
      <c r="E41" s="964">
        <v>0</v>
      </c>
      <c r="F41" s="964">
        <v>0</v>
      </c>
      <c r="G41" s="1057">
        <v>0</v>
      </c>
      <c r="H41" s="965">
        <v>0</v>
      </c>
      <c r="I41" s="928" t="s">
        <v>284</v>
      </c>
      <c r="J41" s="882"/>
      <c r="K41" s="882"/>
      <c r="L41" s="882"/>
      <c r="M41" s="882"/>
      <c r="N41" s="882"/>
      <c r="O41" s="882"/>
      <c r="P41" s="882"/>
    </row>
    <row r="42" spans="1:16" x14ac:dyDescent="0.25">
      <c r="B42" s="926" t="s">
        <v>566</v>
      </c>
      <c r="C42" s="964">
        <v>2.6537698999999999</v>
      </c>
      <c r="D42" s="964">
        <v>3.3278680999999999</v>
      </c>
      <c r="E42" s="964">
        <v>4.5620908000000009</v>
      </c>
      <c r="F42" s="964">
        <v>3.7976714900000008</v>
      </c>
      <c r="G42" s="1057">
        <v>1.9753942799999999</v>
      </c>
      <c r="H42" s="965">
        <v>1.3462302395717389E-3</v>
      </c>
      <c r="I42" s="928">
        <v>-0.47984066415391824</v>
      </c>
      <c r="J42" s="882"/>
      <c r="K42" s="882"/>
      <c r="L42" s="882"/>
      <c r="M42" s="882"/>
      <c r="N42" s="882"/>
      <c r="O42" s="882"/>
      <c r="P42" s="882"/>
    </row>
    <row r="43" spans="1:16" x14ac:dyDescent="0.25">
      <c r="B43" s="929" t="s">
        <v>582</v>
      </c>
      <c r="C43" s="966">
        <v>1240.9261012400027</v>
      </c>
      <c r="D43" s="966">
        <v>981.93984369999725</v>
      </c>
      <c r="E43" s="966">
        <v>913.42995955999879</v>
      </c>
      <c r="F43" s="966">
        <v>1175.6825448400007</v>
      </c>
      <c r="G43" s="1058">
        <v>1467.3524794899943</v>
      </c>
      <c r="H43" s="967">
        <v>1</v>
      </c>
      <c r="I43" s="931">
        <v>0.24808562135256262</v>
      </c>
      <c r="J43" s="882"/>
      <c r="K43" s="882"/>
      <c r="L43" s="882"/>
      <c r="M43" s="882"/>
      <c r="N43" s="882"/>
      <c r="O43" s="882"/>
      <c r="P43" s="882"/>
    </row>
    <row r="44" spans="1:16" ht="15" customHeight="1" x14ac:dyDescent="0.25">
      <c r="B44" s="910" t="s">
        <v>760</v>
      </c>
      <c r="C44" s="910"/>
      <c r="D44" s="910"/>
      <c r="E44" s="910"/>
      <c r="F44" s="910"/>
      <c r="G44" s="910"/>
      <c r="H44" s="910"/>
      <c r="I44" s="910"/>
      <c r="J44" s="882"/>
      <c r="K44" s="882"/>
      <c r="L44" s="882"/>
      <c r="M44" s="882"/>
      <c r="N44" s="882"/>
      <c r="O44" s="882"/>
      <c r="P44" s="882"/>
    </row>
    <row r="45" spans="1:16" x14ac:dyDescent="0.25">
      <c r="B45" s="882"/>
      <c r="C45" s="882"/>
      <c r="D45" s="882"/>
      <c r="E45" s="882"/>
      <c r="F45" s="882"/>
      <c r="G45" s="882"/>
      <c r="H45" s="882"/>
      <c r="I45" s="882"/>
      <c r="J45" s="882"/>
      <c r="K45" s="882"/>
      <c r="L45" s="882"/>
      <c r="M45" s="882"/>
      <c r="N45" s="882"/>
      <c r="O45" s="882"/>
      <c r="P45" s="882"/>
    </row>
    <row r="46" spans="1:16" x14ac:dyDescent="0.25">
      <c r="B46" s="882"/>
      <c r="C46" s="882"/>
      <c r="D46" s="882"/>
      <c r="E46" s="882"/>
      <c r="F46" s="882"/>
      <c r="G46" s="882"/>
      <c r="H46" s="882"/>
      <c r="I46" s="882"/>
      <c r="J46" s="882"/>
      <c r="K46" s="882"/>
      <c r="L46" s="882"/>
      <c r="M46" s="882"/>
      <c r="N46" s="882"/>
      <c r="O46" s="882"/>
      <c r="P46" s="882"/>
    </row>
    <row r="47" spans="1:16" x14ac:dyDescent="0.25">
      <c r="B47" s="884" t="s">
        <v>791</v>
      </c>
      <c r="C47" s="884"/>
      <c r="D47" s="884"/>
      <c r="E47" s="884"/>
      <c r="F47" s="884"/>
      <c r="G47" s="884"/>
      <c r="H47" s="884"/>
      <c r="I47" s="884"/>
      <c r="J47" s="884"/>
      <c r="K47" s="884"/>
      <c r="L47" s="884"/>
      <c r="M47" s="884"/>
      <c r="N47" s="884"/>
      <c r="O47" s="882"/>
      <c r="P47" s="882"/>
    </row>
    <row r="48" spans="1:16" x14ac:dyDescent="0.25">
      <c r="B48" s="884" t="s">
        <v>641</v>
      </c>
      <c r="C48" s="968" t="s">
        <v>728</v>
      </c>
      <c r="D48" s="969" t="s">
        <v>642</v>
      </c>
      <c r="E48" s="884">
        <v>2017</v>
      </c>
      <c r="F48" s="884"/>
      <c r="G48" s="884"/>
      <c r="H48" s="884"/>
      <c r="I48" s="884"/>
      <c r="J48" s="1051">
        <v>2018</v>
      </c>
      <c r="K48" s="1051"/>
      <c r="L48" s="1051"/>
      <c r="M48" s="1051"/>
      <c r="N48" s="1051"/>
      <c r="O48" s="882"/>
      <c r="P48" s="882"/>
    </row>
    <row r="49" spans="2:16" x14ac:dyDescent="0.25">
      <c r="B49" s="884"/>
      <c r="C49" s="968"/>
      <c r="D49" s="969"/>
      <c r="E49" s="884" t="s">
        <v>645</v>
      </c>
      <c r="F49" s="884"/>
      <c r="G49" s="884"/>
      <c r="H49" s="885" t="s">
        <v>762</v>
      </c>
      <c r="I49" s="884" t="s">
        <v>695</v>
      </c>
      <c r="J49" s="1051" t="s">
        <v>645</v>
      </c>
      <c r="K49" s="1051"/>
      <c r="L49" s="1051"/>
      <c r="M49" s="1048" t="s">
        <v>762</v>
      </c>
      <c r="N49" s="1051" t="s">
        <v>695</v>
      </c>
      <c r="O49" s="882"/>
      <c r="P49" s="882"/>
    </row>
    <row r="50" spans="2:16" x14ac:dyDescent="0.25">
      <c r="B50" s="884"/>
      <c r="C50" s="968"/>
      <c r="D50" s="969"/>
      <c r="E50" s="970" t="s">
        <v>763</v>
      </c>
      <c r="F50" s="970" t="s">
        <v>764</v>
      </c>
      <c r="G50" s="970" t="s">
        <v>765</v>
      </c>
      <c r="H50" s="885"/>
      <c r="I50" s="884"/>
      <c r="J50" s="1052" t="s">
        <v>763</v>
      </c>
      <c r="K50" s="1052" t="s">
        <v>764</v>
      </c>
      <c r="L50" s="1052" t="s">
        <v>765</v>
      </c>
      <c r="M50" s="1048"/>
      <c r="N50" s="1051"/>
      <c r="O50" s="882"/>
      <c r="P50" s="882"/>
    </row>
    <row r="51" spans="2:16" x14ac:dyDescent="0.25">
      <c r="B51" s="938" t="s">
        <v>306</v>
      </c>
      <c r="C51" s="939" t="s">
        <v>628</v>
      </c>
      <c r="D51" s="971" t="s">
        <v>657</v>
      </c>
      <c r="E51" s="980">
        <v>572</v>
      </c>
      <c r="F51" s="980">
        <v>1</v>
      </c>
      <c r="G51" s="980" t="s">
        <v>284</v>
      </c>
      <c r="H51" s="980">
        <v>1632</v>
      </c>
      <c r="I51" s="980" t="s">
        <v>284</v>
      </c>
      <c r="J51" s="980">
        <v>572</v>
      </c>
      <c r="K51" s="980">
        <v>3</v>
      </c>
      <c r="L51" s="980" t="s">
        <v>284</v>
      </c>
      <c r="M51" s="980">
        <v>1408</v>
      </c>
      <c r="N51" s="980" t="s">
        <v>284</v>
      </c>
      <c r="O51" s="882"/>
      <c r="P51" s="882"/>
    </row>
    <row r="52" spans="2:16" x14ac:dyDescent="0.25">
      <c r="B52" s="938"/>
      <c r="C52" s="939"/>
      <c r="D52" s="971" t="s">
        <v>658</v>
      </c>
      <c r="E52" s="980">
        <v>18411</v>
      </c>
      <c r="F52" s="980">
        <v>128</v>
      </c>
      <c r="G52" s="980" t="s">
        <v>284</v>
      </c>
      <c r="H52" s="980">
        <v>62236</v>
      </c>
      <c r="I52" s="980" t="s">
        <v>284</v>
      </c>
      <c r="J52" s="980">
        <v>13029</v>
      </c>
      <c r="K52" s="980">
        <v>68</v>
      </c>
      <c r="L52" s="980" t="s">
        <v>284</v>
      </c>
      <c r="M52" s="980">
        <v>41215</v>
      </c>
      <c r="N52" s="980" t="s">
        <v>284</v>
      </c>
      <c r="O52" s="882"/>
      <c r="P52" s="882"/>
    </row>
    <row r="53" spans="2:16" x14ac:dyDescent="0.25">
      <c r="B53" s="938"/>
      <c r="C53" s="939"/>
      <c r="D53" s="971" t="s">
        <v>659</v>
      </c>
      <c r="E53" s="980">
        <v>20071</v>
      </c>
      <c r="F53" s="980">
        <v>17</v>
      </c>
      <c r="G53" s="980" t="s">
        <v>284</v>
      </c>
      <c r="H53" s="980">
        <v>64611</v>
      </c>
      <c r="I53" s="980" t="s">
        <v>284</v>
      </c>
      <c r="J53" s="980">
        <v>15566</v>
      </c>
      <c r="K53" s="980">
        <v>11</v>
      </c>
      <c r="L53" s="980" t="s">
        <v>284</v>
      </c>
      <c r="M53" s="980">
        <v>48974</v>
      </c>
      <c r="N53" s="980" t="s">
        <v>284</v>
      </c>
      <c r="O53" s="882"/>
      <c r="P53" s="882"/>
    </row>
    <row r="54" spans="2:16" x14ac:dyDescent="0.25">
      <c r="B54" s="938"/>
      <c r="C54" s="939"/>
      <c r="D54" s="971" t="s">
        <v>310</v>
      </c>
      <c r="E54" s="980">
        <v>60304</v>
      </c>
      <c r="F54" s="980">
        <v>1502</v>
      </c>
      <c r="G54" s="980">
        <v>16876</v>
      </c>
      <c r="H54" s="980">
        <v>290388</v>
      </c>
      <c r="I54" s="980">
        <v>402653.95238000003</v>
      </c>
      <c r="J54" s="980">
        <v>41124</v>
      </c>
      <c r="K54" s="980">
        <v>1374</v>
      </c>
      <c r="L54" s="980">
        <v>17271</v>
      </c>
      <c r="M54" s="980">
        <v>216233</v>
      </c>
      <c r="N54" s="980">
        <v>411381.49560999998</v>
      </c>
      <c r="O54" s="882"/>
      <c r="P54" s="882"/>
    </row>
    <row r="55" spans="2:16" x14ac:dyDescent="0.25">
      <c r="B55" s="938"/>
      <c r="C55" s="939"/>
      <c r="D55" s="971" t="s">
        <v>311</v>
      </c>
      <c r="E55" s="980">
        <v>60872</v>
      </c>
      <c r="F55" s="980">
        <v>1639</v>
      </c>
      <c r="G55" s="980" t="s">
        <v>284</v>
      </c>
      <c r="H55" s="980">
        <v>238563</v>
      </c>
      <c r="I55" s="980" t="s">
        <v>284</v>
      </c>
      <c r="J55" s="980">
        <v>49789</v>
      </c>
      <c r="K55" s="980">
        <v>1241</v>
      </c>
      <c r="L55" s="980" t="s">
        <v>284</v>
      </c>
      <c r="M55" s="980">
        <v>188363</v>
      </c>
      <c r="N55" s="980" t="s">
        <v>284</v>
      </c>
      <c r="O55" s="882"/>
      <c r="P55" s="882"/>
    </row>
    <row r="56" spans="2:16" x14ac:dyDescent="0.25">
      <c r="B56" s="938"/>
      <c r="C56" s="939"/>
      <c r="D56" s="971" t="s">
        <v>660</v>
      </c>
      <c r="E56" s="980">
        <v>1605</v>
      </c>
      <c r="F56" s="980">
        <v>11</v>
      </c>
      <c r="G56" s="980" t="s">
        <v>284</v>
      </c>
      <c r="H56" s="980">
        <v>5788</v>
      </c>
      <c r="I56" s="980" t="s">
        <v>284</v>
      </c>
      <c r="J56" s="980">
        <v>1148</v>
      </c>
      <c r="K56" s="980">
        <v>20</v>
      </c>
      <c r="L56" s="980" t="s">
        <v>284</v>
      </c>
      <c r="M56" s="980">
        <v>4006</v>
      </c>
      <c r="N56" s="980" t="s">
        <v>284</v>
      </c>
      <c r="O56" s="882"/>
      <c r="P56" s="882"/>
    </row>
    <row r="57" spans="2:16" x14ac:dyDescent="0.25">
      <c r="B57" s="938"/>
      <c r="C57" s="1012" t="s">
        <v>631</v>
      </c>
      <c r="D57" s="1013"/>
      <c r="E57" s="1000">
        <v>161835</v>
      </c>
      <c r="F57" s="1000">
        <v>3298</v>
      </c>
      <c r="G57" s="1000">
        <v>16876</v>
      </c>
      <c r="H57" s="1000">
        <v>663218</v>
      </c>
      <c r="I57" s="1000">
        <v>402653.95238000003</v>
      </c>
      <c r="J57" s="1062">
        <v>121228</v>
      </c>
      <c r="K57" s="1062">
        <v>2717</v>
      </c>
      <c r="L57" s="1062">
        <v>17271</v>
      </c>
      <c r="M57" s="1062">
        <v>500199</v>
      </c>
      <c r="N57" s="1062">
        <v>411381.49560999998</v>
      </c>
      <c r="O57" s="882"/>
      <c r="P57" s="882"/>
    </row>
    <row r="58" spans="2:16" x14ac:dyDescent="0.25">
      <c r="B58" s="938"/>
      <c r="C58" s="939" t="s">
        <v>632</v>
      </c>
      <c r="D58" s="971" t="s">
        <v>657</v>
      </c>
      <c r="E58" s="980">
        <v>728</v>
      </c>
      <c r="F58" s="980">
        <v>1</v>
      </c>
      <c r="G58" s="980" t="s">
        <v>284</v>
      </c>
      <c r="H58" s="980">
        <v>1947</v>
      </c>
      <c r="I58" s="980" t="s">
        <v>284</v>
      </c>
      <c r="J58" s="980">
        <v>727</v>
      </c>
      <c r="K58" s="980">
        <v>3</v>
      </c>
      <c r="L58" s="980" t="s">
        <v>284</v>
      </c>
      <c r="M58" s="980">
        <v>1680</v>
      </c>
      <c r="N58" s="980" t="s">
        <v>284</v>
      </c>
      <c r="O58" s="882"/>
      <c r="P58" s="882"/>
    </row>
    <row r="59" spans="2:16" x14ac:dyDescent="0.25">
      <c r="B59" s="938"/>
      <c r="C59" s="939"/>
      <c r="D59" s="971" t="s">
        <v>658</v>
      </c>
      <c r="E59" s="980">
        <v>17588</v>
      </c>
      <c r="F59" s="980">
        <v>122</v>
      </c>
      <c r="G59" s="980" t="s">
        <v>284</v>
      </c>
      <c r="H59" s="980">
        <v>59475</v>
      </c>
      <c r="I59" s="980" t="s">
        <v>284</v>
      </c>
      <c r="J59" s="980">
        <v>12325</v>
      </c>
      <c r="K59" s="980">
        <v>79</v>
      </c>
      <c r="L59" s="980" t="s">
        <v>284</v>
      </c>
      <c r="M59" s="980">
        <v>40440</v>
      </c>
      <c r="N59" s="980" t="s">
        <v>284</v>
      </c>
      <c r="O59" s="882"/>
      <c r="P59" s="882"/>
    </row>
    <row r="60" spans="2:16" x14ac:dyDescent="0.25">
      <c r="B60" s="938"/>
      <c r="C60" s="939"/>
      <c r="D60" s="971" t="s">
        <v>659</v>
      </c>
      <c r="E60" s="980">
        <v>18924</v>
      </c>
      <c r="F60" s="980">
        <v>19</v>
      </c>
      <c r="G60" s="980">
        <v>2</v>
      </c>
      <c r="H60" s="980">
        <v>60969</v>
      </c>
      <c r="I60" s="980" t="s">
        <v>284</v>
      </c>
      <c r="J60" s="980">
        <v>14453</v>
      </c>
      <c r="K60" s="980">
        <v>14</v>
      </c>
      <c r="L60" s="980" t="s">
        <v>284</v>
      </c>
      <c r="M60" s="980">
        <v>45747</v>
      </c>
      <c r="N60" s="980" t="s">
        <v>284</v>
      </c>
      <c r="O60" s="882"/>
      <c r="P60" s="882"/>
    </row>
    <row r="61" spans="2:16" x14ac:dyDescent="0.25">
      <c r="B61" s="938"/>
      <c r="C61" s="939"/>
      <c r="D61" s="971" t="s">
        <v>310</v>
      </c>
      <c r="E61" s="980">
        <v>56896</v>
      </c>
      <c r="F61" s="980">
        <v>1588</v>
      </c>
      <c r="G61" s="980">
        <v>16769</v>
      </c>
      <c r="H61" s="980">
        <v>283138</v>
      </c>
      <c r="I61" s="980">
        <v>136119.84053999995</v>
      </c>
      <c r="J61" s="980">
        <v>40340</v>
      </c>
      <c r="K61" s="980">
        <v>1389</v>
      </c>
      <c r="L61" s="980">
        <v>18111</v>
      </c>
      <c r="M61" s="980">
        <v>215935</v>
      </c>
      <c r="N61" s="980">
        <v>148741.0822</v>
      </c>
      <c r="O61" s="882"/>
      <c r="P61" s="882"/>
    </row>
    <row r="62" spans="2:16" x14ac:dyDescent="0.25">
      <c r="B62" s="938"/>
      <c r="C62" s="939"/>
      <c r="D62" s="971" t="s">
        <v>311</v>
      </c>
      <c r="E62" s="980">
        <v>63891</v>
      </c>
      <c r="F62" s="980">
        <v>1674</v>
      </c>
      <c r="G62" s="980" t="s">
        <v>284</v>
      </c>
      <c r="H62" s="980">
        <v>245472</v>
      </c>
      <c r="I62" s="980" t="s">
        <v>284</v>
      </c>
      <c r="J62" s="980">
        <v>51991</v>
      </c>
      <c r="K62" s="980">
        <v>1326</v>
      </c>
      <c r="L62" s="980" t="s">
        <v>284</v>
      </c>
      <c r="M62" s="980">
        <v>196714</v>
      </c>
      <c r="N62" s="980" t="s">
        <v>284</v>
      </c>
      <c r="O62" s="882"/>
      <c r="P62" s="882"/>
    </row>
    <row r="63" spans="2:16" x14ac:dyDescent="0.25">
      <c r="B63" s="938"/>
      <c r="C63" s="939"/>
      <c r="D63" s="971" t="s">
        <v>660</v>
      </c>
      <c r="E63" s="980">
        <v>1449</v>
      </c>
      <c r="F63" s="980">
        <v>11</v>
      </c>
      <c r="G63" s="980">
        <v>10</v>
      </c>
      <c r="H63" s="980">
        <v>5240</v>
      </c>
      <c r="I63" s="980">
        <v>112.45277</v>
      </c>
      <c r="J63" s="980">
        <v>1121</v>
      </c>
      <c r="K63" s="980">
        <v>16</v>
      </c>
      <c r="L63" s="980">
        <v>11</v>
      </c>
      <c r="M63" s="980">
        <v>3867</v>
      </c>
      <c r="N63" s="980">
        <v>162.3723</v>
      </c>
      <c r="O63" s="882"/>
      <c r="P63" s="882"/>
    </row>
    <row r="64" spans="2:16" x14ac:dyDescent="0.25">
      <c r="B64" s="938"/>
      <c r="C64" s="1012" t="s">
        <v>634</v>
      </c>
      <c r="D64" s="1013"/>
      <c r="E64" s="1000">
        <v>159476</v>
      </c>
      <c r="F64" s="1000">
        <v>3415</v>
      </c>
      <c r="G64" s="1000">
        <v>16781</v>
      </c>
      <c r="H64" s="1000">
        <v>656241</v>
      </c>
      <c r="I64" s="1000">
        <v>136232.29330999995</v>
      </c>
      <c r="J64" s="1062">
        <v>120957</v>
      </c>
      <c r="K64" s="1062">
        <v>2827</v>
      </c>
      <c r="L64" s="1062">
        <v>18122</v>
      </c>
      <c r="M64" s="1062">
        <v>504383</v>
      </c>
      <c r="N64" s="1062">
        <v>148903.24625</v>
      </c>
      <c r="O64" s="882"/>
      <c r="P64" s="882"/>
    </row>
    <row r="65" spans="2:16" x14ac:dyDescent="0.25">
      <c r="B65" s="974" t="s">
        <v>661</v>
      </c>
      <c r="C65" s="974"/>
      <c r="D65" s="974"/>
      <c r="E65" s="1001">
        <v>321311</v>
      </c>
      <c r="F65" s="1001">
        <v>6713</v>
      </c>
      <c r="G65" s="1001">
        <v>33657</v>
      </c>
      <c r="H65" s="1001">
        <v>1319459</v>
      </c>
      <c r="I65" s="1001">
        <v>538886.24569000001</v>
      </c>
      <c r="J65" s="1062">
        <v>242185</v>
      </c>
      <c r="K65" s="1062">
        <v>5544</v>
      </c>
      <c r="L65" s="1062">
        <v>35393</v>
      </c>
      <c r="M65" s="1062">
        <v>1004582</v>
      </c>
      <c r="N65" s="1062">
        <v>560284.74185999995</v>
      </c>
      <c r="O65" s="882"/>
      <c r="P65" s="882"/>
    </row>
    <row r="66" spans="2:16" s="310" customFormat="1" x14ac:dyDescent="0.25">
      <c r="B66" s="976" t="s">
        <v>878</v>
      </c>
      <c r="C66" s="977"/>
      <c r="D66" s="977"/>
      <c r="E66" s="977"/>
      <c r="F66" s="977"/>
      <c r="G66" s="977"/>
      <c r="H66" s="977"/>
      <c r="I66" s="977"/>
      <c r="J66" s="1014"/>
      <c r="K66" s="1014"/>
      <c r="L66" s="1014"/>
      <c r="M66" s="1014"/>
      <c r="N66" s="1015"/>
      <c r="O66" s="894"/>
      <c r="P66" s="894"/>
    </row>
    <row r="67" spans="2:16" s="310" customFormat="1" x14ac:dyDescent="0.25">
      <c r="B67" s="995" t="s">
        <v>687</v>
      </c>
      <c r="C67" s="995"/>
      <c r="D67" s="995"/>
      <c r="E67" s="995"/>
      <c r="F67" s="995"/>
      <c r="G67" s="995"/>
      <c r="H67" s="995"/>
      <c r="I67" s="995"/>
      <c r="J67" s="995"/>
      <c r="K67" s="995"/>
      <c r="L67" s="995"/>
      <c r="M67" s="995"/>
      <c r="N67" s="995"/>
      <c r="O67" s="894"/>
      <c r="P67" s="894"/>
    </row>
    <row r="68" spans="2:16" s="310" customFormat="1" x14ac:dyDescent="0.25">
      <c r="B68" s="894"/>
      <c r="C68" s="894"/>
      <c r="D68" s="894"/>
      <c r="E68" s="894"/>
      <c r="F68" s="894"/>
      <c r="G68" s="894"/>
      <c r="H68" s="894"/>
      <c r="I68" s="894"/>
      <c r="J68" s="894"/>
      <c r="K68" s="894"/>
      <c r="L68" s="894"/>
      <c r="M68" s="894"/>
      <c r="N68" s="894"/>
      <c r="O68" s="894"/>
      <c r="P68" s="894"/>
    </row>
    <row r="69" spans="2:16" x14ac:dyDescent="0.25">
      <c r="B69" s="882"/>
      <c r="C69" s="882"/>
      <c r="D69" s="882"/>
      <c r="E69" s="882"/>
      <c r="F69" s="882"/>
      <c r="G69" s="882"/>
      <c r="H69" s="882"/>
      <c r="I69" s="882"/>
      <c r="J69" s="882"/>
      <c r="K69" s="882"/>
      <c r="L69" s="882"/>
      <c r="M69" s="882"/>
      <c r="N69" s="882"/>
      <c r="O69" s="882"/>
      <c r="P69" s="882"/>
    </row>
    <row r="70" spans="2:16" x14ac:dyDescent="0.25">
      <c r="B70" s="882"/>
      <c r="C70" s="882"/>
      <c r="D70" s="882"/>
      <c r="E70" s="882"/>
      <c r="F70" s="882"/>
      <c r="G70" s="882"/>
      <c r="H70" s="882"/>
      <c r="I70" s="882"/>
      <c r="J70" s="882"/>
      <c r="K70" s="882"/>
      <c r="L70" s="882"/>
      <c r="M70" s="882"/>
      <c r="N70" s="882"/>
      <c r="O70" s="882"/>
      <c r="P70" s="882"/>
    </row>
    <row r="71" spans="2:16" x14ac:dyDescent="0.25">
      <c r="B71" s="882"/>
      <c r="C71" s="882"/>
      <c r="D71" s="882"/>
      <c r="E71" s="882"/>
      <c r="F71" s="882"/>
      <c r="G71" s="882"/>
      <c r="H71" s="882"/>
      <c r="I71" s="882"/>
      <c r="J71" s="882"/>
      <c r="K71" s="882"/>
      <c r="L71" s="882"/>
      <c r="M71" s="882"/>
      <c r="N71" s="882"/>
      <c r="O71" s="882"/>
      <c r="P71" s="882"/>
    </row>
    <row r="72" spans="2:16" x14ac:dyDescent="0.25">
      <c r="B72" s="882"/>
      <c r="C72" s="882"/>
      <c r="D72" s="882"/>
      <c r="E72" s="882"/>
      <c r="F72" s="882"/>
      <c r="G72" s="882"/>
      <c r="H72" s="882"/>
      <c r="I72" s="882"/>
      <c r="J72" s="882"/>
      <c r="K72" s="882"/>
      <c r="L72" s="882"/>
      <c r="M72" s="882"/>
      <c r="N72" s="882"/>
      <c r="O72" s="882"/>
      <c r="P72" s="882"/>
    </row>
    <row r="73" spans="2:16" x14ac:dyDescent="0.25">
      <c r="B73" s="882"/>
      <c r="C73" s="882"/>
      <c r="D73" s="882"/>
      <c r="E73" s="882"/>
      <c r="F73" s="882"/>
      <c r="G73" s="882"/>
      <c r="H73" s="882"/>
      <c r="I73" s="882"/>
      <c r="J73" s="882"/>
      <c r="K73" s="882"/>
      <c r="L73" s="882"/>
      <c r="M73" s="882"/>
      <c r="N73" s="882"/>
      <c r="O73" s="882"/>
      <c r="P73" s="882"/>
    </row>
  </sheetData>
  <mergeCells count="49">
    <mergeCell ref="B65:D65"/>
    <mergeCell ref="B66:I66"/>
    <mergeCell ref="B67:N67"/>
    <mergeCell ref="J49:L49"/>
    <mergeCell ref="M49:M50"/>
    <mergeCell ref="N49:N50"/>
    <mergeCell ref="B51:B64"/>
    <mergeCell ref="C51:C56"/>
    <mergeCell ref="C57:D57"/>
    <mergeCell ref="C58:C63"/>
    <mergeCell ref="C64:D64"/>
    <mergeCell ref="B44:I44"/>
    <mergeCell ref="B47:N47"/>
    <mergeCell ref="B48:B50"/>
    <mergeCell ref="C48:C50"/>
    <mergeCell ref="D48:D50"/>
    <mergeCell ref="E48:I48"/>
    <mergeCell ref="J48:N48"/>
    <mergeCell ref="E49:G49"/>
    <mergeCell ref="H49:H50"/>
    <mergeCell ref="I49:I50"/>
    <mergeCell ref="B31:D31"/>
    <mergeCell ref="B32:K32"/>
    <mergeCell ref="B33:K33"/>
    <mergeCell ref="B36:B37"/>
    <mergeCell ref="C36:G36"/>
    <mergeCell ref="H36:H37"/>
    <mergeCell ref="I36:I37"/>
    <mergeCell ref="K19:K20"/>
    <mergeCell ref="B21:B25"/>
    <mergeCell ref="C24:D24"/>
    <mergeCell ref="C25:D25"/>
    <mergeCell ref="B26:B30"/>
    <mergeCell ref="C29:D29"/>
    <mergeCell ref="C30:D30"/>
    <mergeCell ref="B10:B14"/>
    <mergeCell ref="B15:C15"/>
    <mergeCell ref="B16:J16"/>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O63"/>
  <sheetViews>
    <sheetView zoomScaleNormal="100" workbookViewId="0"/>
  </sheetViews>
  <sheetFormatPr baseColWidth="10" defaultColWidth="11.42578125" defaultRowHeight="15" x14ac:dyDescent="0.25"/>
  <cols>
    <col min="1" max="1" width="3.7109375" style="309" customWidth="1"/>
    <col min="2" max="2" width="32.5703125" style="309" bestFit="1" customWidth="1"/>
    <col min="3" max="3" width="23.140625" style="309" customWidth="1"/>
    <col min="4" max="4" width="48.85546875" style="309" customWidth="1"/>
    <col min="5" max="5" width="17.7109375" style="309" bestFit="1" customWidth="1"/>
    <col min="6" max="16384" width="11.42578125" style="309"/>
  </cols>
  <sheetData>
    <row r="2" spans="1:15" x14ac:dyDescent="0.25">
      <c r="B2" s="880" t="s">
        <v>950</v>
      </c>
    </row>
    <row r="3" spans="1:15" x14ac:dyDescent="0.25">
      <c r="A3" s="310"/>
      <c r="B3" s="984"/>
    </row>
    <row r="4" spans="1:15" ht="15" customHeight="1" x14ac:dyDescent="0.25">
      <c r="A4" s="883"/>
      <c r="B4" s="884" t="s">
        <v>728</v>
      </c>
      <c r="C4" s="884" t="s">
        <v>729</v>
      </c>
      <c r="D4" s="885" t="s">
        <v>774</v>
      </c>
      <c r="E4" s="884"/>
      <c r="F4" s="884"/>
      <c r="G4" s="884"/>
      <c r="H4" s="884"/>
      <c r="I4" s="1037" t="s">
        <v>2</v>
      </c>
      <c r="J4" s="1037" t="s">
        <v>3</v>
      </c>
      <c r="K4" s="882"/>
      <c r="L4" s="882"/>
      <c r="M4" s="882"/>
      <c r="N4" s="882"/>
      <c r="O4" s="882"/>
    </row>
    <row r="5" spans="1:15" x14ac:dyDescent="0.25">
      <c r="A5" s="886"/>
      <c r="B5" s="884"/>
      <c r="C5" s="884"/>
      <c r="D5" s="887">
        <v>2014</v>
      </c>
      <c r="E5" s="887">
        <v>2015</v>
      </c>
      <c r="F5" s="887">
        <v>2016</v>
      </c>
      <c r="G5" s="887">
        <v>2017</v>
      </c>
      <c r="H5" s="1038">
        <v>2018</v>
      </c>
      <c r="I5" s="1037"/>
      <c r="J5" s="1037"/>
      <c r="K5" s="882"/>
      <c r="L5" s="882"/>
      <c r="M5" s="882"/>
      <c r="N5" s="882"/>
      <c r="O5" s="882"/>
    </row>
    <row r="6" spans="1:15" x14ac:dyDescent="0.25">
      <c r="A6" s="886"/>
      <c r="B6" s="888" t="s">
        <v>705</v>
      </c>
      <c r="C6" s="889" t="s">
        <v>703</v>
      </c>
      <c r="D6" s="890">
        <v>352</v>
      </c>
      <c r="E6" s="890">
        <v>310</v>
      </c>
      <c r="F6" s="890">
        <v>377</v>
      </c>
      <c r="G6" s="890">
        <v>578</v>
      </c>
      <c r="H6" s="1039">
        <v>236</v>
      </c>
      <c r="I6" s="891">
        <v>0.9711934156378601</v>
      </c>
      <c r="J6" s="892">
        <v>-0.59169550173010377</v>
      </c>
      <c r="K6" s="882"/>
      <c r="L6" s="882"/>
      <c r="M6" s="882"/>
      <c r="N6" s="882"/>
      <c r="O6" s="882"/>
    </row>
    <row r="7" spans="1:15" x14ac:dyDescent="0.25">
      <c r="A7" s="310"/>
      <c r="B7" s="888"/>
      <c r="C7" s="889" t="s">
        <v>712</v>
      </c>
      <c r="D7" s="890">
        <v>4</v>
      </c>
      <c r="E7" s="890">
        <v>8</v>
      </c>
      <c r="F7" s="890">
        <v>5</v>
      </c>
      <c r="G7" s="890">
        <v>9</v>
      </c>
      <c r="H7" s="1039">
        <v>3</v>
      </c>
      <c r="I7" s="891">
        <v>1.2345679012345678E-2</v>
      </c>
      <c r="J7" s="892">
        <v>-0.66666666666666674</v>
      </c>
      <c r="K7" s="882"/>
      <c r="L7" s="882"/>
      <c r="M7" s="882"/>
      <c r="N7" s="882"/>
      <c r="O7" s="882"/>
    </row>
    <row r="8" spans="1:15" x14ac:dyDescent="0.25">
      <c r="A8" s="310"/>
      <c r="B8" s="888"/>
      <c r="C8" s="889" t="s">
        <v>704</v>
      </c>
      <c r="D8" s="890">
        <v>3</v>
      </c>
      <c r="E8" s="890">
        <v>2</v>
      </c>
      <c r="F8" s="890">
        <v>6</v>
      </c>
      <c r="G8" s="890">
        <v>5</v>
      </c>
      <c r="H8" s="1039">
        <v>4</v>
      </c>
      <c r="I8" s="891">
        <v>1.646090534979424E-2</v>
      </c>
      <c r="J8" s="892">
        <v>-0.19999999999999996</v>
      </c>
      <c r="K8" s="882"/>
      <c r="L8" s="882"/>
      <c r="M8" s="882"/>
      <c r="N8" s="882"/>
      <c r="O8" s="882"/>
    </row>
    <row r="9" spans="1:15" x14ac:dyDescent="0.25">
      <c r="B9" s="888"/>
      <c r="C9" s="897" t="s">
        <v>707</v>
      </c>
      <c r="D9" s="898">
        <v>359</v>
      </c>
      <c r="E9" s="898">
        <v>320</v>
      </c>
      <c r="F9" s="898">
        <v>388</v>
      </c>
      <c r="G9" s="898">
        <v>592</v>
      </c>
      <c r="H9" s="1040">
        <v>243</v>
      </c>
      <c r="I9" s="899">
        <v>1</v>
      </c>
      <c r="J9" s="900">
        <v>-0.58952702702702697</v>
      </c>
      <c r="K9" s="882"/>
      <c r="L9" s="882"/>
      <c r="M9" s="882"/>
      <c r="N9" s="882"/>
      <c r="O9" s="882"/>
    </row>
    <row r="10" spans="1:15" x14ac:dyDescent="0.25">
      <c r="B10" s="888" t="s">
        <v>715</v>
      </c>
      <c r="C10" s="889" t="s">
        <v>406</v>
      </c>
      <c r="D10" s="890">
        <v>1081</v>
      </c>
      <c r="E10" s="890">
        <v>782</v>
      </c>
      <c r="F10" s="890">
        <v>613</v>
      </c>
      <c r="G10" s="890">
        <v>517</v>
      </c>
      <c r="H10" s="1039">
        <v>521</v>
      </c>
      <c r="I10" s="891">
        <v>0.96660482374768086</v>
      </c>
      <c r="J10" s="892">
        <v>7.7369439071566237E-3</v>
      </c>
      <c r="K10" s="882"/>
      <c r="L10" s="882"/>
      <c r="M10" s="882"/>
      <c r="N10" s="882"/>
      <c r="O10" s="882"/>
    </row>
    <row r="11" spans="1:15" x14ac:dyDescent="0.25">
      <c r="B11" s="888"/>
      <c r="C11" s="889" t="s">
        <v>731</v>
      </c>
      <c r="D11" s="890">
        <v>50</v>
      </c>
      <c r="E11" s="890">
        <v>6</v>
      </c>
      <c r="F11" s="890">
        <v>7</v>
      </c>
      <c r="G11" s="890">
        <v>2</v>
      </c>
      <c r="H11" s="1039">
        <v>4</v>
      </c>
      <c r="I11" s="891">
        <v>7.4211502782931356E-3</v>
      </c>
      <c r="J11" s="892">
        <v>1</v>
      </c>
      <c r="K11" s="882"/>
      <c r="L11" s="882"/>
      <c r="M11" s="882"/>
      <c r="N11" s="882"/>
      <c r="O11" s="882"/>
    </row>
    <row r="12" spans="1:15" x14ac:dyDescent="0.25">
      <c r="B12" s="888"/>
      <c r="C12" s="889" t="s">
        <v>722</v>
      </c>
      <c r="D12" s="890">
        <v>10</v>
      </c>
      <c r="E12" s="890">
        <v>2</v>
      </c>
      <c r="F12" s="890">
        <v>1</v>
      </c>
      <c r="G12" s="890">
        <v>1</v>
      </c>
      <c r="H12" s="1039">
        <v>7</v>
      </c>
      <c r="I12" s="891">
        <v>1.2987012987012988E-2</v>
      </c>
      <c r="J12" s="892">
        <v>6</v>
      </c>
      <c r="K12" s="882"/>
      <c r="L12" s="882"/>
      <c r="M12" s="882"/>
      <c r="N12" s="882"/>
      <c r="O12" s="882"/>
    </row>
    <row r="13" spans="1:15" x14ac:dyDescent="0.25">
      <c r="B13" s="888"/>
      <c r="C13" s="889" t="s">
        <v>714</v>
      </c>
      <c r="D13" s="890">
        <v>17</v>
      </c>
      <c r="E13" s="890">
        <v>16</v>
      </c>
      <c r="F13" s="890">
        <v>51</v>
      </c>
      <c r="G13" s="890">
        <v>14</v>
      </c>
      <c r="H13" s="1039">
        <v>7</v>
      </c>
      <c r="I13" s="891">
        <v>1.2987012987012988E-2</v>
      </c>
      <c r="J13" s="892">
        <v>-0.5</v>
      </c>
      <c r="K13" s="882"/>
      <c r="L13" s="882"/>
      <c r="M13" s="882"/>
      <c r="N13" s="882"/>
      <c r="O13" s="882"/>
    </row>
    <row r="14" spans="1:15" x14ac:dyDescent="0.25">
      <c r="A14" s="310"/>
      <c r="B14" s="888"/>
      <c r="C14" s="897" t="s">
        <v>716</v>
      </c>
      <c r="D14" s="898">
        <v>1158</v>
      </c>
      <c r="E14" s="898">
        <v>806</v>
      </c>
      <c r="F14" s="898">
        <v>672</v>
      </c>
      <c r="G14" s="898">
        <v>534</v>
      </c>
      <c r="H14" s="1040">
        <v>539</v>
      </c>
      <c r="I14" s="899">
        <v>1</v>
      </c>
      <c r="J14" s="900">
        <v>9.3632958801497246E-3</v>
      </c>
      <c r="K14" s="882"/>
      <c r="L14" s="882"/>
      <c r="M14" s="882"/>
      <c r="N14" s="882"/>
      <c r="O14" s="882"/>
    </row>
    <row r="15" spans="1:15" x14ac:dyDescent="0.25">
      <c r="A15" s="310"/>
      <c r="B15" s="885" t="s">
        <v>665</v>
      </c>
      <c r="C15" s="885"/>
      <c r="D15" s="907">
        <v>1517</v>
      </c>
      <c r="E15" s="907">
        <v>1126</v>
      </c>
      <c r="F15" s="907">
        <v>1060</v>
      </c>
      <c r="G15" s="907">
        <v>1126</v>
      </c>
      <c r="H15" s="1040">
        <v>782</v>
      </c>
      <c r="I15" s="908"/>
      <c r="J15" s="909">
        <v>-0.30550621669626998</v>
      </c>
      <c r="K15" s="882"/>
      <c r="L15" s="882"/>
      <c r="M15" s="882"/>
      <c r="N15" s="882"/>
      <c r="O15" s="882"/>
    </row>
    <row r="16" spans="1:15" ht="15" customHeight="1" x14ac:dyDescent="0.25">
      <c r="A16" s="310"/>
      <c r="B16" s="910" t="s">
        <v>733</v>
      </c>
      <c r="C16" s="910"/>
      <c r="D16" s="910"/>
      <c r="E16" s="910"/>
      <c r="F16" s="910"/>
      <c r="G16" s="910"/>
      <c r="H16" s="910"/>
      <c r="I16" s="910"/>
      <c r="J16" s="910"/>
      <c r="K16" s="882"/>
      <c r="L16" s="882"/>
      <c r="M16" s="882"/>
      <c r="N16" s="882"/>
      <c r="O16" s="882"/>
    </row>
    <row r="17" spans="1:15" ht="15" customHeight="1" x14ac:dyDescent="0.25">
      <c r="A17" s="310"/>
      <c r="B17" s="961"/>
      <c r="C17" s="961"/>
      <c r="D17" s="961"/>
      <c r="E17" s="961"/>
      <c r="F17" s="961"/>
      <c r="G17" s="961"/>
      <c r="H17" s="961"/>
      <c r="I17" s="961"/>
      <c r="J17" s="961"/>
      <c r="K17" s="882"/>
      <c r="L17" s="882"/>
      <c r="M17" s="882"/>
      <c r="N17" s="882"/>
      <c r="O17" s="882"/>
    </row>
    <row r="18" spans="1:15" x14ac:dyDescent="0.25">
      <c r="A18" s="310"/>
      <c r="B18" s="882"/>
      <c r="C18" s="882"/>
      <c r="D18" s="882"/>
      <c r="E18" s="882"/>
      <c r="F18" s="882"/>
      <c r="G18" s="882"/>
      <c r="H18" s="882"/>
      <c r="I18" s="882"/>
      <c r="J18" s="882"/>
      <c r="K18" s="882"/>
      <c r="L18" s="882"/>
      <c r="M18" s="882"/>
      <c r="N18" s="882"/>
      <c r="O18" s="882"/>
    </row>
    <row r="19" spans="1:15" ht="15" customHeight="1" x14ac:dyDescent="0.25">
      <c r="A19" s="883"/>
      <c r="B19" s="884" t="s">
        <v>734</v>
      </c>
      <c r="C19" s="884" t="s">
        <v>735</v>
      </c>
      <c r="D19" s="884" t="s">
        <v>25</v>
      </c>
      <c r="E19" s="884" t="s">
        <v>736</v>
      </c>
      <c r="F19" s="884"/>
      <c r="G19" s="884"/>
      <c r="H19" s="884"/>
      <c r="I19" s="884"/>
      <c r="J19" s="1041" t="s">
        <v>2</v>
      </c>
      <c r="K19" s="1042" t="s">
        <v>3</v>
      </c>
      <c r="L19" s="882"/>
      <c r="M19" s="882"/>
      <c r="N19" s="882"/>
      <c r="O19" s="882"/>
    </row>
    <row r="20" spans="1:15" x14ac:dyDescent="0.25">
      <c r="A20" s="886"/>
      <c r="B20" s="884"/>
      <c r="C20" s="884"/>
      <c r="D20" s="884"/>
      <c r="E20" s="911">
        <v>2014</v>
      </c>
      <c r="F20" s="911">
        <v>2015</v>
      </c>
      <c r="G20" s="911">
        <v>2016</v>
      </c>
      <c r="H20" s="911">
        <v>2017</v>
      </c>
      <c r="I20" s="1043">
        <v>2018</v>
      </c>
      <c r="J20" s="1041"/>
      <c r="K20" s="1042"/>
      <c r="L20" s="882"/>
      <c r="M20" s="882"/>
      <c r="N20" s="882"/>
      <c r="O20" s="882"/>
    </row>
    <row r="21" spans="1:15" x14ac:dyDescent="0.25">
      <c r="A21" s="886"/>
      <c r="B21" s="888" t="s">
        <v>737</v>
      </c>
      <c r="C21" s="889" t="s">
        <v>879</v>
      </c>
      <c r="D21" s="889" t="s">
        <v>880</v>
      </c>
      <c r="E21" s="915">
        <v>12.74464575</v>
      </c>
      <c r="F21" s="915">
        <v>15.493504840000002</v>
      </c>
      <c r="G21" s="915">
        <v>39.044616519999998</v>
      </c>
      <c r="H21" s="915">
        <v>40.075297959999993</v>
      </c>
      <c r="I21" s="1044">
        <v>44.665942909999998</v>
      </c>
      <c r="J21" s="916">
        <v>0.61721101595881744</v>
      </c>
      <c r="K21" s="917">
        <v>0.1145504882978543</v>
      </c>
      <c r="L21" s="882"/>
      <c r="M21" s="882"/>
      <c r="N21" s="882"/>
      <c r="O21" s="882"/>
    </row>
    <row r="22" spans="1:15" x14ac:dyDescent="0.25">
      <c r="A22" s="310"/>
      <c r="B22" s="888"/>
      <c r="C22" s="889" t="s">
        <v>881</v>
      </c>
      <c r="D22" s="889" t="s">
        <v>882</v>
      </c>
      <c r="E22" s="915">
        <v>30.877361549999996</v>
      </c>
      <c r="F22" s="915">
        <v>18.34470988</v>
      </c>
      <c r="G22" s="915">
        <v>13.05023285</v>
      </c>
      <c r="H22" s="915">
        <v>15.827792480000001</v>
      </c>
      <c r="I22" s="1044">
        <v>17.53005564</v>
      </c>
      <c r="J22" s="916">
        <v>0.24223698743313957</v>
      </c>
      <c r="K22" s="917">
        <v>0.10754899409699603</v>
      </c>
      <c r="L22" s="882"/>
      <c r="M22" s="882"/>
      <c r="N22" s="1016"/>
      <c r="O22" s="882"/>
    </row>
    <row r="23" spans="1:15" ht="18" x14ac:dyDescent="0.25">
      <c r="A23" s="310"/>
      <c r="B23" s="888"/>
      <c r="C23" s="889" t="s">
        <v>883</v>
      </c>
      <c r="D23" s="889" t="s">
        <v>884</v>
      </c>
      <c r="E23" s="915">
        <v>3.6857540000000002</v>
      </c>
      <c r="F23" s="915">
        <v>4.1708449999999999</v>
      </c>
      <c r="G23" s="915">
        <v>2.5857827599999998</v>
      </c>
      <c r="H23" s="915">
        <v>1.85521</v>
      </c>
      <c r="I23" s="1044">
        <v>3.7560655000000001</v>
      </c>
      <c r="J23" s="916">
        <v>5.1902744064624605E-2</v>
      </c>
      <c r="K23" s="917">
        <v>1.0246039531912827</v>
      </c>
      <c r="L23" s="882"/>
      <c r="M23" s="882"/>
      <c r="N23" s="1016"/>
      <c r="O23" s="882"/>
    </row>
    <row r="24" spans="1:15" x14ac:dyDescent="0.25">
      <c r="B24" s="888"/>
      <c r="C24" s="918" t="s">
        <v>71</v>
      </c>
      <c r="D24" s="918"/>
      <c r="E24" s="915">
        <v>30.838283949999997</v>
      </c>
      <c r="F24" s="915">
        <v>7.9529905499999991</v>
      </c>
      <c r="G24" s="915">
        <v>7.6557466899999973</v>
      </c>
      <c r="H24" s="915">
        <v>26.406849520000005</v>
      </c>
      <c r="I24" s="1044">
        <v>6.4153139699999997</v>
      </c>
      <c r="J24" s="916">
        <v>8.8649252543418308E-2</v>
      </c>
      <c r="K24" s="917">
        <v>-0.75705871443917716</v>
      </c>
      <c r="L24" s="882"/>
      <c r="M24" s="882"/>
      <c r="N24" s="882"/>
      <c r="O24" s="882"/>
    </row>
    <row r="25" spans="1:15" ht="27.6" customHeight="1" x14ac:dyDescent="0.25">
      <c r="B25" s="888"/>
      <c r="C25" s="919" t="s">
        <v>18</v>
      </c>
      <c r="D25" s="919"/>
      <c r="E25" s="920">
        <v>78.146045249999986</v>
      </c>
      <c r="F25" s="920">
        <v>45.962050270000006</v>
      </c>
      <c r="G25" s="920">
        <v>62.336378819999993</v>
      </c>
      <c r="H25" s="920">
        <v>84.165149959999994</v>
      </c>
      <c r="I25" s="1045">
        <v>72.367378020000004</v>
      </c>
      <c r="J25" s="921">
        <v>1</v>
      </c>
      <c r="K25" s="922">
        <v>-0.14017407377764968</v>
      </c>
      <c r="L25" s="882"/>
      <c r="M25" s="882"/>
      <c r="N25" s="882"/>
      <c r="O25" s="882"/>
    </row>
    <row r="26" spans="1:15" x14ac:dyDescent="0.25">
      <c r="B26" s="888" t="s">
        <v>745</v>
      </c>
      <c r="C26" s="889" t="s">
        <v>885</v>
      </c>
      <c r="D26" s="889" t="s">
        <v>886</v>
      </c>
      <c r="E26" s="915">
        <v>6.2964313700000005</v>
      </c>
      <c r="F26" s="915">
        <v>3.6972419100000002</v>
      </c>
      <c r="G26" s="915">
        <v>5.3258929400000001</v>
      </c>
      <c r="H26" s="915">
        <v>7.8101276799999999</v>
      </c>
      <c r="I26" s="1044">
        <v>11.05620133</v>
      </c>
      <c r="J26" s="916">
        <v>0.25146016267028787</v>
      </c>
      <c r="K26" s="917">
        <v>0.41562363420926829</v>
      </c>
      <c r="L26" s="882"/>
      <c r="M26" s="882"/>
      <c r="N26" s="882"/>
      <c r="O26" s="882"/>
    </row>
    <row r="27" spans="1:15" ht="15" customHeight="1" x14ac:dyDescent="0.25">
      <c r="B27" s="888"/>
      <c r="C27" s="889" t="s">
        <v>887</v>
      </c>
      <c r="D27" s="889" t="s">
        <v>888</v>
      </c>
      <c r="E27" s="915">
        <v>0</v>
      </c>
      <c r="F27" s="915">
        <v>1.429216</v>
      </c>
      <c r="G27" s="915">
        <v>2.3647543600000001</v>
      </c>
      <c r="H27" s="915">
        <v>2.2889559199999998</v>
      </c>
      <c r="I27" s="1044">
        <v>8.9561549800000009</v>
      </c>
      <c r="J27" s="916">
        <v>0.20369710363904064</v>
      </c>
      <c r="K27" s="917">
        <v>2.9127686565497521</v>
      </c>
      <c r="L27" s="882"/>
      <c r="M27" s="882"/>
      <c r="N27" s="882"/>
      <c r="O27" s="882"/>
    </row>
    <row r="28" spans="1:15" x14ac:dyDescent="0.25">
      <c r="B28" s="888"/>
      <c r="C28" s="889" t="s">
        <v>889</v>
      </c>
      <c r="D28" s="889" t="s">
        <v>890</v>
      </c>
      <c r="E28" s="915">
        <v>0</v>
      </c>
      <c r="F28" s="915">
        <v>0</v>
      </c>
      <c r="G28" s="915">
        <v>0</v>
      </c>
      <c r="H28" s="915">
        <v>8.0779030000000002E-2</v>
      </c>
      <c r="I28" s="1044">
        <v>3.3976983299999999</v>
      </c>
      <c r="J28" s="916">
        <v>7.7276611492960709E-2</v>
      </c>
      <c r="K28" s="917">
        <v>41.061638150396206</v>
      </c>
      <c r="L28" s="882"/>
      <c r="M28" s="882"/>
      <c r="N28" s="882"/>
      <c r="O28" s="882"/>
    </row>
    <row r="29" spans="1:15" x14ac:dyDescent="0.25">
      <c r="B29" s="888"/>
      <c r="C29" s="918" t="s">
        <v>71</v>
      </c>
      <c r="D29" s="918"/>
      <c r="E29" s="915">
        <v>72.288782020000028</v>
      </c>
      <c r="F29" s="915">
        <v>23.553387430000015</v>
      </c>
      <c r="G29" s="915">
        <v>23.204186160000003</v>
      </c>
      <c r="H29" s="915">
        <v>16.56477765</v>
      </c>
      <c r="I29" s="1044">
        <v>20.557948930000009</v>
      </c>
      <c r="J29" s="916">
        <v>0.46756612219771082</v>
      </c>
      <c r="K29" s="917">
        <v>0.24106398313170296</v>
      </c>
      <c r="L29" s="882"/>
      <c r="M29" s="882"/>
      <c r="N29" s="882"/>
      <c r="O29" s="882"/>
    </row>
    <row r="30" spans="1:15" ht="27.6" customHeight="1" x14ac:dyDescent="0.25">
      <c r="B30" s="888"/>
      <c r="C30" s="919" t="s">
        <v>22</v>
      </c>
      <c r="D30" s="919"/>
      <c r="E30" s="920">
        <v>78.585213390000035</v>
      </c>
      <c r="F30" s="920">
        <v>28.679845340000014</v>
      </c>
      <c r="G30" s="920">
        <v>30.894833460000001</v>
      </c>
      <c r="H30" s="920">
        <v>26.744640279999999</v>
      </c>
      <c r="I30" s="1045">
        <v>43.968003570000008</v>
      </c>
      <c r="J30" s="921">
        <v>1</v>
      </c>
      <c r="K30" s="922">
        <v>0.64399308084468321</v>
      </c>
      <c r="L30" s="882"/>
      <c r="M30" s="882"/>
      <c r="N30" s="882"/>
      <c r="O30" s="882"/>
    </row>
    <row r="31" spans="1:15" x14ac:dyDescent="0.25">
      <c r="A31" s="310"/>
      <c r="B31" s="906" t="s">
        <v>891</v>
      </c>
      <c r="C31" s="906"/>
      <c r="D31" s="906"/>
      <c r="E31" s="924">
        <v>156.73125864000002</v>
      </c>
      <c r="F31" s="924">
        <v>74.64189561000002</v>
      </c>
      <c r="G31" s="924">
        <v>93.231212280000008</v>
      </c>
      <c r="H31" s="924">
        <v>110.90979023999999</v>
      </c>
      <c r="I31" s="1045">
        <v>116.33538159000003</v>
      </c>
      <c r="J31" s="1046"/>
      <c r="K31" s="1047">
        <v>4.8918957814810371E-2</v>
      </c>
      <c r="L31" s="882"/>
      <c r="M31" s="882"/>
      <c r="N31" s="882"/>
      <c r="O31" s="882"/>
    </row>
    <row r="32" spans="1:15" x14ac:dyDescent="0.25">
      <c r="A32" s="310"/>
      <c r="B32" s="910" t="s">
        <v>844</v>
      </c>
      <c r="C32" s="910"/>
      <c r="D32" s="910"/>
      <c r="E32" s="910"/>
      <c r="F32" s="910"/>
      <c r="G32" s="910"/>
      <c r="H32" s="910"/>
      <c r="I32" s="910"/>
      <c r="J32" s="910"/>
      <c r="K32" s="910"/>
      <c r="L32" s="882"/>
      <c r="M32" s="882"/>
      <c r="N32" s="882"/>
      <c r="O32" s="882"/>
    </row>
    <row r="33" spans="1:15" x14ac:dyDescent="0.25">
      <c r="A33" s="310"/>
      <c r="B33" s="910" t="s">
        <v>755</v>
      </c>
      <c r="C33" s="910"/>
      <c r="D33" s="910"/>
      <c r="E33" s="910"/>
      <c r="F33" s="910"/>
      <c r="G33" s="910"/>
      <c r="H33" s="910"/>
      <c r="I33" s="910"/>
      <c r="J33" s="910"/>
      <c r="K33" s="910"/>
      <c r="L33" s="882"/>
      <c r="M33" s="882"/>
      <c r="N33" s="882"/>
      <c r="O33" s="882"/>
    </row>
    <row r="34" spans="1:15" x14ac:dyDescent="0.25">
      <c r="A34" s="310"/>
      <c r="B34" s="882"/>
      <c r="C34" s="882"/>
      <c r="D34" s="882"/>
      <c r="E34" s="882"/>
      <c r="F34" s="882"/>
      <c r="G34" s="882"/>
      <c r="H34" s="882"/>
      <c r="I34" s="882"/>
      <c r="J34" s="882"/>
      <c r="K34" s="882"/>
      <c r="L34" s="882"/>
      <c r="M34" s="882"/>
      <c r="N34" s="882"/>
      <c r="O34" s="882"/>
    </row>
    <row r="35" spans="1:15" x14ac:dyDescent="0.25">
      <c r="A35" s="310"/>
      <c r="B35" s="882"/>
      <c r="C35" s="882"/>
      <c r="D35" s="882"/>
      <c r="E35" s="882"/>
      <c r="F35" s="882"/>
      <c r="G35" s="882"/>
      <c r="H35" s="882"/>
      <c r="I35" s="882"/>
      <c r="J35" s="882"/>
      <c r="K35" s="882"/>
      <c r="L35" s="882"/>
      <c r="M35" s="882"/>
      <c r="N35" s="882"/>
      <c r="O35" s="882"/>
    </row>
    <row r="36" spans="1:15" ht="15" customHeight="1" x14ac:dyDescent="0.25">
      <c r="A36" s="883"/>
      <c r="B36" s="884" t="s">
        <v>756</v>
      </c>
      <c r="C36" s="884" t="s">
        <v>757</v>
      </c>
      <c r="D36" s="884"/>
      <c r="E36" s="884"/>
      <c r="F36" s="884"/>
      <c r="G36" s="884"/>
      <c r="H36" s="1041" t="s">
        <v>2</v>
      </c>
      <c r="I36" s="1048" t="s">
        <v>3</v>
      </c>
      <c r="J36" s="882"/>
      <c r="K36" s="882"/>
      <c r="L36" s="882"/>
      <c r="M36" s="882"/>
      <c r="N36" s="882"/>
      <c r="O36" s="882"/>
    </row>
    <row r="37" spans="1:15" x14ac:dyDescent="0.25">
      <c r="A37" s="310"/>
      <c r="B37" s="884"/>
      <c r="C37" s="911">
        <v>2014</v>
      </c>
      <c r="D37" s="911">
        <v>2015</v>
      </c>
      <c r="E37" s="911">
        <v>2016</v>
      </c>
      <c r="F37" s="911">
        <v>2017</v>
      </c>
      <c r="G37" s="1043">
        <v>2018</v>
      </c>
      <c r="H37" s="1041"/>
      <c r="I37" s="1048"/>
      <c r="J37" s="882"/>
      <c r="K37" s="882"/>
      <c r="L37" s="882"/>
      <c r="M37" s="882"/>
      <c r="N37" s="882"/>
      <c r="O37" s="882"/>
    </row>
    <row r="38" spans="1:15" x14ac:dyDescent="0.25">
      <c r="A38" s="310"/>
      <c r="B38" s="926" t="s">
        <v>562</v>
      </c>
      <c r="C38" s="964">
        <v>3.3298650000000013E-2</v>
      </c>
      <c r="D38" s="964">
        <v>3.7539969999999992E-2</v>
      </c>
      <c r="E38" s="964">
        <v>2.5244200000000008E-2</v>
      </c>
      <c r="F38" s="964">
        <v>2.4369720000000001E-2</v>
      </c>
      <c r="G38" s="1057">
        <v>0.12868204999999996</v>
      </c>
      <c r="H38" s="965">
        <v>1.587081248999625E-2</v>
      </c>
      <c r="I38" s="928">
        <v>4.28040740722503</v>
      </c>
      <c r="J38" s="882"/>
      <c r="K38" s="882"/>
      <c r="L38" s="882"/>
      <c r="M38" s="882"/>
      <c r="N38" s="882"/>
      <c r="O38" s="882"/>
    </row>
    <row r="39" spans="1:15" x14ac:dyDescent="0.25">
      <c r="A39" s="310"/>
      <c r="B39" s="926" t="s">
        <v>758</v>
      </c>
      <c r="C39" s="964">
        <v>13.849530449999991</v>
      </c>
      <c r="D39" s="964">
        <v>5.3541081400000019</v>
      </c>
      <c r="E39" s="964">
        <v>4.7511784300000031</v>
      </c>
      <c r="F39" s="964">
        <v>4.670349400000001</v>
      </c>
      <c r="G39" s="1057">
        <v>7.9384471500000036</v>
      </c>
      <c r="H39" s="965">
        <v>0.97907677239673463</v>
      </c>
      <c r="I39" s="928">
        <v>0.69975444449616586</v>
      </c>
      <c r="J39" s="882"/>
      <c r="K39" s="882"/>
      <c r="L39" s="882"/>
      <c r="M39" s="882"/>
      <c r="N39" s="882"/>
      <c r="O39" s="882"/>
    </row>
    <row r="40" spans="1:15" ht="18" x14ac:dyDescent="0.25">
      <c r="A40" s="310"/>
      <c r="B40" s="926" t="s">
        <v>564</v>
      </c>
      <c r="C40" s="964">
        <v>0</v>
      </c>
      <c r="D40" s="964">
        <v>0</v>
      </c>
      <c r="E40" s="964">
        <v>0</v>
      </c>
      <c r="F40" s="964">
        <v>0</v>
      </c>
      <c r="G40" s="1057">
        <v>0</v>
      </c>
      <c r="H40" s="965">
        <v>0</v>
      </c>
      <c r="I40" s="928" t="s">
        <v>284</v>
      </c>
      <c r="J40" s="882"/>
      <c r="K40" s="882"/>
      <c r="L40" s="882"/>
      <c r="M40" s="882"/>
      <c r="N40" s="882"/>
      <c r="O40" s="882"/>
    </row>
    <row r="41" spans="1:15" x14ac:dyDescent="0.25">
      <c r="A41" s="310"/>
      <c r="B41" s="926" t="s">
        <v>759</v>
      </c>
      <c r="C41" s="964">
        <v>0</v>
      </c>
      <c r="D41" s="964">
        <v>0</v>
      </c>
      <c r="E41" s="964">
        <v>0</v>
      </c>
      <c r="F41" s="964">
        <v>0</v>
      </c>
      <c r="G41" s="1057">
        <v>0</v>
      </c>
      <c r="H41" s="965">
        <v>0</v>
      </c>
      <c r="I41" s="928" t="s">
        <v>284</v>
      </c>
      <c r="J41" s="882"/>
      <c r="K41" s="882"/>
      <c r="L41" s="882"/>
      <c r="M41" s="882"/>
      <c r="N41" s="882"/>
      <c r="O41" s="882"/>
    </row>
    <row r="42" spans="1:15" x14ac:dyDescent="0.25">
      <c r="B42" s="926" t="s">
        <v>566</v>
      </c>
      <c r="C42" s="964">
        <v>1.738876E-2</v>
      </c>
      <c r="D42" s="964">
        <v>6.7679100000000002E-3</v>
      </c>
      <c r="E42" s="964">
        <v>1.3040590000000001E-2</v>
      </c>
      <c r="F42" s="964">
        <v>1.955169E-2</v>
      </c>
      <c r="G42" s="1057">
        <v>4.0965459999999995E-2</v>
      </c>
      <c r="H42" s="965">
        <v>5.0524151132690367E-3</v>
      </c>
      <c r="I42" s="928">
        <v>1.0952388259020061</v>
      </c>
      <c r="J42" s="882"/>
      <c r="K42" s="882"/>
      <c r="L42" s="882"/>
      <c r="M42" s="882"/>
      <c r="N42" s="882"/>
      <c r="O42" s="882"/>
    </row>
    <row r="43" spans="1:15" x14ac:dyDescent="0.25">
      <c r="B43" s="929" t="s">
        <v>582</v>
      </c>
      <c r="C43" s="966">
        <v>13.900217859999991</v>
      </c>
      <c r="D43" s="966">
        <v>5.3984160200000018</v>
      </c>
      <c r="E43" s="966">
        <v>4.7894632200000036</v>
      </c>
      <c r="F43" s="966">
        <v>4.7142708100000013</v>
      </c>
      <c r="G43" s="1058">
        <v>8.1080946600000043</v>
      </c>
      <c r="H43" s="967">
        <v>1</v>
      </c>
      <c r="I43" s="931">
        <v>0.71990430477624634</v>
      </c>
      <c r="J43" s="882"/>
      <c r="K43" s="882"/>
      <c r="L43" s="882"/>
      <c r="M43" s="882"/>
      <c r="N43" s="882"/>
      <c r="O43" s="882"/>
    </row>
    <row r="44" spans="1:15" ht="15" customHeight="1" x14ac:dyDescent="0.25">
      <c r="B44" s="910" t="s">
        <v>760</v>
      </c>
      <c r="C44" s="910"/>
      <c r="D44" s="910"/>
      <c r="E44" s="910"/>
      <c r="F44" s="910"/>
      <c r="G44" s="910"/>
      <c r="H44" s="910"/>
      <c r="I44" s="910"/>
      <c r="J44" s="882"/>
      <c r="K44" s="882"/>
      <c r="L44" s="882"/>
      <c r="M44" s="882"/>
      <c r="N44" s="882"/>
      <c r="O44" s="882"/>
    </row>
    <row r="45" spans="1:15" x14ac:dyDescent="0.25">
      <c r="B45" s="882"/>
      <c r="C45" s="882"/>
      <c r="D45" s="882"/>
      <c r="E45" s="882"/>
      <c r="F45" s="882"/>
      <c r="G45" s="882"/>
      <c r="H45" s="882"/>
      <c r="I45" s="882"/>
      <c r="J45" s="882"/>
      <c r="K45" s="882"/>
      <c r="L45" s="882"/>
      <c r="M45" s="882"/>
      <c r="N45" s="882"/>
      <c r="O45" s="882"/>
    </row>
    <row r="46" spans="1:15" x14ac:dyDescent="0.25">
      <c r="B46" s="882"/>
      <c r="C46" s="882"/>
      <c r="D46" s="882"/>
      <c r="E46" s="882"/>
      <c r="F46" s="882"/>
      <c r="G46" s="882"/>
      <c r="H46" s="882"/>
      <c r="I46" s="882"/>
      <c r="J46" s="882"/>
      <c r="K46" s="882"/>
      <c r="L46" s="882"/>
      <c r="M46" s="882"/>
      <c r="N46" s="882"/>
      <c r="O46" s="882"/>
    </row>
    <row r="47" spans="1:15" x14ac:dyDescent="0.25">
      <c r="B47" s="884" t="s">
        <v>791</v>
      </c>
      <c r="C47" s="884"/>
      <c r="D47" s="884"/>
      <c r="E47" s="884"/>
      <c r="F47" s="884"/>
      <c r="G47" s="884"/>
      <c r="H47" s="884"/>
      <c r="I47" s="884"/>
      <c r="J47" s="884"/>
      <c r="K47" s="884"/>
      <c r="L47" s="884"/>
      <c r="M47" s="884"/>
      <c r="N47" s="884"/>
      <c r="O47" s="882"/>
    </row>
    <row r="48" spans="1:15" x14ac:dyDescent="0.25">
      <c r="B48" s="884" t="s">
        <v>641</v>
      </c>
      <c r="C48" s="968" t="s">
        <v>728</v>
      </c>
      <c r="D48" s="969" t="s">
        <v>642</v>
      </c>
      <c r="E48" s="884">
        <v>2017</v>
      </c>
      <c r="F48" s="884"/>
      <c r="G48" s="884"/>
      <c r="H48" s="884"/>
      <c r="I48" s="884"/>
      <c r="J48" s="1051">
        <v>2018</v>
      </c>
      <c r="K48" s="1051"/>
      <c r="L48" s="1051"/>
      <c r="M48" s="1051"/>
      <c r="N48" s="1051"/>
      <c r="O48" s="882"/>
    </row>
    <row r="49" spans="2:15" x14ac:dyDescent="0.25">
      <c r="B49" s="884"/>
      <c r="C49" s="968"/>
      <c r="D49" s="969"/>
      <c r="E49" s="884" t="s">
        <v>645</v>
      </c>
      <c r="F49" s="884"/>
      <c r="G49" s="884"/>
      <c r="H49" s="885" t="s">
        <v>762</v>
      </c>
      <c r="I49" s="884" t="s">
        <v>695</v>
      </c>
      <c r="J49" s="1051" t="s">
        <v>645</v>
      </c>
      <c r="K49" s="1051"/>
      <c r="L49" s="1051"/>
      <c r="M49" s="1048" t="s">
        <v>762</v>
      </c>
      <c r="N49" s="1051" t="s">
        <v>695</v>
      </c>
      <c r="O49" s="882"/>
    </row>
    <row r="50" spans="2:15" x14ac:dyDescent="0.25">
      <c r="B50" s="884"/>
      <c r="C50" s="968"/>
      <c r="D50" s="969"/>
      <c r="E50" s="970" t="s">
        <v>763</v>
      </c>
      <c r="F50" s="970" t="s">
        <v>764</v>
      </c>
      <c r="G50" s="970" t="s">
        <v>765</v>
      </c>
      <c r="H50" s="885"/>
      <c r="I50" s="884"/>
      <c r="J50" s="1052" t="s">
        <v>763</v>
      </c>
      <c r="K50" s="1052" t="s">
        <v>764</v>
      </c>
      <c r="L50" s="1052" t="s">
        <v>765</v>
      </c>
      <c r="M50" s="1048"/>
      <c r="N50" s="1051"/>
      <c r="O50" s="882"/>
    </row>
    <row r="51" spans="2:15" x14ac:dyDescent="0.25">
      <c r="B51" s="938" t="s">
        <v>662</v>
      </c>
      <c r="C51" s="939" t="s">
        <v>628</v>
      </c>
      <c r="D51" s="971" t="s">
        <v>317</v>
      </c>
      <c r="E51" s="951">
        <v>155222</v>
      </c>
      <c r="F51" s="951">
        <v>4522</v>
      </c>
      <c r="G51" s="951">
        <v>12661</v>
      </c>
      <c r="H51" s="951">
        <v>641708</v>
      </c>
      <c r="I51" s="951">
        <v>77627.644300000029</v>
      </c>
      <c r="J51" s="1017">
        <v>119459</v>
      </c>
      <c r="K51" s="1017">
        <v>4088</v>
      </c>
      <c r="L51" s="1017">
        <v>13932</v>
      </c>
      <c r="M51" s="1017">
        <v>515610</v>
      </c>
      <c r="N51" s="1017">
        <v>93404.880630000029</v>
      </c>
      <c r="O51" s="882"/>
    </row>
    <row r="52" spans="2:15" x14ac:dyDescent="0.25">
      <c r="B52" s="938"/>
      <c r="C52" s="939"/>
      <c r="D52" s="971" t="s">
        <v>663</v>
      </c>
      <c r="E52" s="951">
        <v>4971</v>
      </c>
      <c r="F52" s="951">
        <v>86</v>
      </c>
      <c r="G52" s="951" t="s">
        <v>284</v>
      </c>
      <c r="H52" s="951">
        <v>17695</v>
      </c>
      <c r="I52" s="951" t="s">
        <v>284</v>
      </c>
      <c r="J52" s="1017">
        <v>6253</v>
      </c>
      <c r="K52" s="1017">
        <v>117</v>
      </c>
      <c r="L52" s="951" t="s">
        <v>284</v>
      </c>
      <c r="M52" s="1017">
        <v>22954</v>
      </c>
      <c r="N52" s="951" t="s">
        <v>284</v>
      </c>
      <c r="O52" s="882"/>
    </row>
    <row r="53" spans="2:15" x14ac:dyDescent="0.25">
      <c r="B53" s="938"/>
      <c r="C53" s="939"/>
      <c r="D53" s="971" t="s">
        <v>664</v>
      </c>
      <c r="E53" s="951">
        <v>1353</v>
      </c>
      <c r="F53" s="951" t="s">
        <v>284</v>
      </c>
      <c r="G53" s="951">
        <v>1</v>
      </c>
      <c r="H53" s="951">
        <v>4198</v>
      </c>
      <c r="I53" s="951">
        <v>13.222</v>
      </c>
      <c r="J53" s="1017">
        <v>757</v>
      </c>
      <c r="K53" s="951" t="s">
        <v>284</v>
      </c>
      <c r="L53" s="951" t="s">
        <v>284</v>
      </c>
      <c r="M53" s="1017">
        <v>2094</v>
      </c>
      <c r="N53" s="951" t="s">
        <v>284</v>
      </c>
      <c r="O53" s="882"/>
    </row>
    <row r="54" spans="2:15" x14ac:dyDescent="0.25">
      <c r="B54" s="938"/>
      <c r="C54" s="1012" t="s">
        <v>631</v>
      </c>
      <c r="D54" s="1013"/>
      <c r="E54" s="1000">
        <v>161546</v>
      </c>
      <c r="F54" s="1000">
        <v>4608</v>
      </c>
      <c r="G54" s="1000">
        <v>12662</v>
      </c>
      <c r="H54" s="1000">
        <v>663601</v>
      </c>
      <c r="I54" s="1000">
        <v>77640.866300000023</v>
      </c>
      <c r="J54" s="1062">
        <v>126469</v>
      </c>
      <c r="K54" s="1062">
        <v>4205</v>
      </c>
      <c r="L54" s="1062">
        <v>13932</v>
      </c>
      <c r="M54" s="1062">
        <v>540658</v>
      </c>
      <c r="N54" s="1062">
        <v>93404.880630000029</v>
      </c>
      <c r="O54" s="882"/>
    </row>
    <row r="55" spans="2:15" x14ac:dyDescent="0.25">
      <c r="B55" s="938"/>
      <c r="C55" s="939" t="s">
        <v>632</v>
      </c>
      <c r="D55" s="971" t="s">
        <v>317</v>
      </c>
      <c r="E55" s="951">
        <v>154110</v>
      </c>
      <c r="F55" s="951">
        <v>4545</v>
      </c>
      <c r="G55" s="951">
        <v>17205</v>
      </c>
      <c r="H55" s="951">
        <v>641966</v>
      </c>
      <c r="I55" s="1017">
        <v>251990.49705999997</v>
      </c>
      <c r="J55" s="1018">
        <v>118772</v>
      </c>
      <c r="K55" s="1017">
        <v>3971</v>
      </c>
      <c r="L55" s="1017">
        <v>18343</v>
      </c>
      <c r="M55" s="1017">
        <v>510284</v>
      </c>
      <c r="N55" s="1017">
        <v>249912.01323999997</v>
      </c>
      <c r="O55" s="882"/>
    </row>
    <row r="56" spans="2:15" x14ac:dyDescent="0.25">
      <c r="B56" s="938"/>
      <c r="C56" s="939"/>
      <c r="D56" s="971" t="s">
        <v>663</v>
      </c>
      <c r="E56" s="951">
        <v>5665</v>
      </c>
      <c r="F56" s="951">
        <v>83</v>
      </c>
      <c r="G56" s="951" t="s">
        <v>284</v>
      </c>
      <c r="H56" s="951">
        <v>20122</v>
      </c>
      <c r="I56" s="951" t="s">
        <v>284</v>
      </c>
      <c r="J56" s="1018">
        <v>7707</v>
      </c>
      <c r="K56" s="1017">
        <v>160</v>
      </c>
      <c r="L56" s="951" t="s">
        <v>284</v>
      </c>
      <c r="M56" s="1017">
        <v>29242</v>
      </c>
      <c r="N56" s="951" t="s">
        <v>284</v>
      </c>
      <c r="O56" s="882"/>
    </row>
    <row r="57" spans="2:15" x14ac:dyDescent="0.25">
      <c r="B57" s="938"/>
      <c r="C57" s="939"/>
      <c r="D57" s="971" t="s">
        <v>664</v>
      </c>
      <c r="E57" s="951">
        <v>1262</v>
      </c>
      <c r="F57" s="951">
        <v>2</v>
      </c>
      <c r="G57" s="951" t="s">
        <v>284</v>
      </c>
      <c r="H57" s="951">
        <v>3947</v>
      </c>
      <c r="I57" s="1017" t="s">
        <v>284</v>
      </c>
      <c r="J57" s="1018">
        <v>738</v>
      </c>
      <c r="K57" s="951" t="s">
        <v>284</v>
      </c>
      <c r="L57" s="951" t="s">
        <v>284</v>
      </c>
      <c r="M57" s="1017">
        <v>2193</v>
      </c>
      <c r="N57" s="951" t="s">
        <v>284</v>
      </c>
      <c r="O57" s="882"/>
    </row>
    <row r="58" spans="2:15" x14ac:dyDescent="0.25">
      <c r="B58" s="938"/>
      <c r="C58" s="1012" t="s">
        <v>634</v>
      </c>
      <c r="D58" s="1013"/>
      <c r="E58" s="1000">
        <v>161037</v>
      </c>
      <c r="F58" s="1000">
        <v>4630</v>
      </c>
      <c r="G58" s="1000">
        <v>17205</v>
      </c>
      <c r="H58" s="1000">
        <v>666035</v>
      </c>
      <c r="I58" s="1000">
        <v>251990.49705999997</v>
      </c>
      <c r="J58" s="1062">
        <v>127217</v>
      </c>
      <c r="K58" s="1062">
        <v>4131</v>
      </c>
      <c r="L58" s="1062">
        <v>18343</v>
      </c>
      <c r="M58" s="1062">
        <v>541719</v>
      </c>
      <c r="N58" s="1062">
        <v>249912.01323999997</v>
      </c>
      <c r="O58" s="882"/>
    </row>
    <row r="59" spans="2:15" x14ac:dyDescent="0.25">
      <c r="B59" s="974" t="s">
        <v>665</v>
      </c>
      <c r="C59" s="974"/>
      <c r="D59" s="974"/>
      <c r="E59" s="1001">
        <v>322583</v>
      </c>
      <c r="F59" s="1001">
        <v>9238</v>
      </c>
      <c r="G59" s="1001">
        <v>29867</v>
      </c>
      <c r="H59" s="1001">
        <v>1329636</v>
      </c>
      <c r="I59" s="1001">
        <v>329631.36335999996</v>
      </c>
      <c r="J59" s="1062">
        <v>253686</v>
      </c>
      <c r="K59" s="1062">
        <v>8336</v>
      </c>
      <c r="L59" s="1062">
        <v>32275</v>
      </c>
      <c r="M59" s="1062">
        <v>1082377</v>
      </c>
      <c r="N59" s="1062">
        <v>343316.89387000003</v>
      </c>
      <c r="O59" s="882"/>
    </row>
    <row r="60" spans="2:15" s="310" customFormat="1" ht="15.75" customHeight="1" x14ac:dyDescent="0.25">
      <c r="B60" s="998" t="s">
        <v>766</v>
      </c>
      <c r="C60" s="999"/>
      <c r="D60" s="999"/>
      <c r="E60" s="999"/>
      <c r="F60" s="999"/>
      <c r="G60" s="999"/>
      <c r="H60" s="999"/>
      <c r="I60" s="999"/>
      <c r="J60" s="1014"/>
      <c r="K60" s="1014"/>
      <c r="L60" s="1014"/>
      <c r="M60" s="1014"/>
      <c r="N60" s="1015"/>
      <c r="O60" s="894"/>
    </row>
    <row r="61" spans="2:15" s="310" customFormat="1" x14ac:dyDescent="0.25">
      <c r="B61" s="1019" t="s">
        <v>687</v>
      </c>
      <c r="C61" s="1019"/>
      <c r="D61" s="1019"/>
      <c r="E61" s="1019"/>
      <c r="F61" s="1019"/>
      <c r="G61" s="1019"/>
      <c r="H61" s="1019"/>
      <c r="I61" s="1019"/>
      <c r="J61" s="948"/>
      <c r="K61" s="948"/>
      <c r="L61" s="948"/>
      <c r="M61" s="948"/>
      <c r="N61" s="948"/>
      <c r="O61" s="894"/>
    </row>
    <row r="62" spans="2:15" x14ac:dyDescent="0.25">
      <c r="B62" s="882"/>
      <c r="C62" s="882"/>
      <c r="D62" s="882"/>
      <c r="E62" s="882"/>
      <c r="F62" s="882"/>
      <c r="G62" s="882"/>
      <c r="H62" s="882"/>
      <c r="I62" s="882"/>
      <c r="J62" s="882"/>
      <c r="K62" s="882"/>
      <c r="L62" s="882"/>
      <c r="M62" s="882"/>
      <c r="N62" s="882"/>
      <c r="O62" s="882"/>
    </row>
    <row r="63" spans="2:15" x14ac:dyDescent="0.25">
      <c r="B63" s="882"/>
      <c r="C63" s="882"/>
      <c r="D63" s="882"/>
      <c r="E63" s="882"/>
      <c r="F63" s="882"/>
      <c r="G63" s="882"/>
      <c r="H63" s="882"/>
      <c r="I63" s="882"/>
      <c r="J63" s="882"/>
      <c r="K63" s="882"/>
      <c r="L63" s="882"/>
      <c r="M63" s="882"/>
      <c r="N63" s="882"/>
      <c r="O63" s="882"/>
    </row>
  </sheetData>
  <mergeCells count="48">
    <mergeCell ref="B59:D59"/>
    <mergeCell ref="B60:I60"/>
    <mergeCell ref="J49:L49"/>
    <mergeCell ref="M49:M50"/>
    <mergeCell ref="N49:N50"/>
    <mergeCell ref="B51:B58"/>
    <mergeCell ref="C51:C53"/>
    <mergeCell ref="C54:D54"/>
    <mergeCell ref="C55:C57"/>
    <mergeCell ref="C58:D58"/>
    <mergeCell ref="B44:I44"/>
    <mergeCell ref="B47:N47"/>
    <mergeCell ref="B48:B50"/>
    <mergeCell ref="C48:C50"/>
    <mergeCell ref="D48:D50"/>
    <mergeCell ref="E48:I48"/>
    <mergeCell ref="J48:N48"/>
    <mergeCell ref="E49:G49"/>
    <mergeCell ref="H49:H50"/>
    <mergeCell ref="I49:I50"/>
    <mergeCell ref="B31:D31"/>
    <mergeCell ref="B32:K32"/>
    <mergeCell ref="B33:K33"/>
    <mergeCell ref="B36:B37"/>
    <mergeCell ref="C36:G36"/>
    <mergeCell ref="H36:H37"/>
    <mergeCell ref="I36:I37"/>
    <mergeCell ref="K19:K20"/>
    <mergeCell ref="B21:B25"/>
    <mergeCell ref="C24:D24"/>
    <mergeCell ref="C25:D25"/>
    <mergeCell ref="B26:B30"/>
    <mergeCell ref="C29:D29"/>
    <mergeCell ref="C30:D30"/>
    <mergeCell ref="B10:B14"/>
    <mergeCell ref="B15:C15"/>
    <mergeCell ref="B16:J16"/>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Q67"/>
  <sheetViews>
    <sheetView zoomScaleNormal="100" workbookViewId="0"/>
  </sheetViews>
  <sheetFormatPr baseColWidth="10" defaultColWidth="11.42578125" defaultRowHeight="15" x14ac:dyDescent="0.25"/>
  <cols>
    <col min="1" max="1" width="3.7109375" style="309" customWidth="1"/>
    <col min="2" max="2" width="22.42578125" style="309" customWidth="1"/>
    <col min="3" max="3" width="25.42578125" style="309" customWidth="1"/>
    <col min="4" max="4" width="51.42578125" style="309" customWidth="1"/>
    <col min="5" max="5" width="17.7109375" style="309" customWidth="1"/>
    <col min="6" max="16384" width="11.42578125" style="309"/>
  </cols>
  <sheetData>
    <row r="2" spans="1:17" x14ac:dyDescent="0.25">
      <c r="B2" s="1020" t="s">
        <v>951</v>
      </c>
      <c r="C2" s="959"/>
      <c r="D2" s="959"/>
      <c r="E2" s="959"/>
      <c r="F2" s="959"/>
      <c r="G2" s="959"/>
      <c r="H2" s="959"/>
      <c r="I2" s="959"/>
      <c r="J2" s="959"/>
      <c r="K2" s="959"/>
      <c r="L2" s="959"/>
      <c r="M2" s="959"/>
      <c r="N2" s="959"/>
      <c r="O2" s="959"/>
      <c r="P2" s="959"/>
    </row>
    <row r="3" spans="1:17" x14ac:dyDescent="0.25">
      <c r="A3" s="310"/>
      <c r="B3" s="882"/>
      <c r="C3" s="959"/>
      <c r="D3" s="959"/>
      <c r="E3" s="959"/>
      <c r="F3" s="959"/>
      <c r="G3" s="959"/>
      <c r="H3" s="959"/>
      <c r="I3" s="959"/>
      <c r="J3" s="959"/>
      <c r="K3" s="959"/>
      <c r="L3" s="959"/>
      <c r="M3" s="959"/>
      <c r="N3" s="959"/>
      <c r="O3" s="959"/>
      <c r="P3" s="959"/>
    </row>
    <row r="4" spans="1:17" ht="15" customHeight="1" x14ac:dyDescent="0.25">
      <c r="A4" s="883"/>
      <c r="B4" s="884" t="s">
        <v>728</v>
      </c>
      <c r="C4" s="884" t="s">
        <v>729</v>
      </c>
      <c r="D4" s="885" t="s">
        <v>774</v>
      </c>
      <c r="E4" s="884"/>
      <c r="F4" s="884"/>
      <c r="G4" s="884"/>
      <c r="H4" s="884"/>
      <c r="I4" s="1037" t="s">
        <v>2</v>
      </c>
      <c r="J4" s="1037" t="s">
        <v>3</v>
      </c>
      <c r="K4" s="882"/>
      <c r="L4" s="882"/>
      <c r="M4" s="882"/>
      <c r="N4" s="882"/>
      <c r="O4" s="882"/>
      <c r="P4" s="882"/>
      <c r="Q4" s="984"/>
    </row>
    <row r="5" spans="1:17" x14ac:dyDescent="0.25">
      <c r="A5" s="886"/>
      <c r="B5" s="884"/>
      <c r="C5" s="884"/>
      <c r="D5" s="887">
        <v>2014</v>
      </c>
      <c r="E5" s="887">
        <v>2015</v>
      </c>
      <c r="F5" s="887">
        <v>2016</v>
      </c>
      <c r="G5" s="887">
        <v>2017</v>
      </c>
      <c r="H5" s="1038">
        <v>2018</v>
      </c>
      <c r="I5" s="1037"/>
      <c r="J5" s="1037"/>
      <c r="K5" s="882"/>
      <c r="L5" s="882"/>
      <c r="M5" s="882"/>
      <c r="N5" s="882"/>
      <c r="O5" s="882"/>
      <c r="P5" s="882"/>
      <c r="Q5" s="984"/>
    </row>
    <row r="6" spans="1:17" x14ac:dyDescent="0.25">
      <c r="A6" s="886"/>
      <c r="B6" s="888" t="s">
        <v>705</v>
      </c>
      <c r="C6" s="889" t="s">
        <v>703</v>
      </c>
      <c r="D6" s="905">
        <v>7761</v>
      </c>
      <c r="E6" s="905">
        <v>8264</v>
      </c>
      <c r="F6" s="905">
        <v>6219</v>
      </c>
      <c r="G6" s="905">
        <v>5537</v>
      </c>
      <c r="H6" s="1055">
        <v>6505</v>
      </c>
      <c r="I6" s="892">
        <v>0.99938546627746194</v>
      </c>
      <c r="J6" s="892">
        <v>0.17482391186563118</v>
      </c>
      <c r="K6" s="882"/>
      <c r="L6" s="882"/>
      <c r="M6" s="882"/>
      <c r="N6" s="882"/>
      <c r="O6" s="882"/>
      <c r="P6" s="882"/>
      <c r="Q6" s="984"/>
    </row>
    <row r="7" spans="1:17" x14ac:dyDescent="0.25">
      <c r="A7" s="310"/>
      <c r="B7" s="888"/>
      <c r="C7" s="889" t="s">
        <v>712</v>
      </c>
      <c r="D7" s="905">
        <v>7</v>
      </c>
      <c r="E7" s="905">
        <v>4</v>
      </c>
      <c r="F7" s="905" t="s">
        <v>284</v>
      </c>
      <c r="G7" s="905">
        <v>3</v>
      </c>
      <c r="H7" s="1055">
        <v>4</v>
      </c>
      <c r="I7" s="892">
        <v>6.1453372253802432E-4</v>
      </c>
      <c r="J7" s="892">
        <v>0.33333333333333326</v>
      </c>
      <c r="K7" s="882"/>
      <c r="L7" s="882"/>
      <c r="M7" s="882"/>
      <c r="N7" s="882"/>
      <c r="O7" s="882"/>
      <c r="P7" s="882"/>
      <c r="Q7" s="984"/>
    </row>
    <row r="8" spans="1:17" x14ac:dyDescent="0.25">
      <c r="A8" s="310"/>
      <c r="B8" s="888"/>
      <c r="C8" s="889" t="s">
        <v>704</v>
      </c>
      <c r="D8" s="905">
        <v>7</v>
      </c>
      <c r="E8" s="905">
        <v>1</v>
      </c>
      <c r="F8" s="905" t="s">
        <v>284</v>
      </c>
      <c r="G8" s="905" t="s">
        <v>284</v>
      </c>
      <c r="H8" s="1055" t="s">
        <v>284</v>
      </c>
      <c r="I8" s="892">
        <v>0</v>
      </c>
      <c r="J8" s="892" t="s">
        <v>284</v>
      </c>
      <c r="K8" s="882"/>
      <c r="L8" s="882"/>
      <c r="M8" s="882"/>
      <c r="N8" s="882"/>
      <c r="O8" s="882"/>
      <c r="P8" s="882"/>
      <c r="Q8" s="984"/>
    </row>
    <row r="9" spans="1:17" ht="15" customHeight="1" x14ac:dyDescent="0.25">
      <c r="A9" s="310"/>
      <c r="B9" s="888"/>
      <c r="C9" s="897" t="s">
        <v>707</v>
      </c>
      <c r="D9" s="898">
        <v>7775</v>
      </c>
      <c r="E9" s="898">
        <v>8269</v>
      </c>
      <c r="F9" s="898">
        <v>6219</v>
      </c>
      <c r="G9" s="898">
        <v>5540</v>
      </c>
      <c r="H9" s="1040">
        <v>6509</v>
      </c>
      <c r="I9" s="899">
        <v>1</v>
      </c>
      <c r="J9" s="900">
        <v>0.17490974729241882</v>
      </c>
      <c r="K9" s="882"/>
      <c r="L9" s="882"/>
      <c r="M9" s="882"/>
      <c r="N9" s="882"/>
      <c r="O9" s="882"/>
      <c r="P9" s="882"/>
      <c r="Q9" s="984"/>
    </row>
    <row r="10" spans="1:17" ht="15" customHeight="1" x14ac:dyDescent="0.25">
      <c r="B10" s="888" t="s">
        <v>715</v>
      </c>
      <c r="C10" s="889" t="s">
        <v>406</v>
      </c>
      <c r="D10" s="890">
        <v>513</v>
      </c>
      <c r="E10" s="890">
        <v>420</v>
      </c>
      <c r="F10" s="890">
        <v>445</v>
      </c>
      <c r="G10" s="890">
        <v>502</v>
      </c>
      <c r="H10" s="1039">
        <v>545</v>
      </c>
      <c r="I10" s="891">
        <v>0.85423197492163006</v>
      </c>
      <c r="J10" s="892">
        <v>8.5657370517928211E-2</v>
      </c>
      <c r="K10" s="882"/>
      <c r="L10" s="882"/>
      <c r="M10" s="882"/>
      <c r="N10" s="882"/>
      <c r="O10" s="882"/>
      <c r="P10" s="882"/>
      <c r="Q10" s="984"/>
    </row>
    <row r="11" spans="1:17" x14ac:dyDescent="0.25">
      <c r="B11" s="888"/>
      <c r="C11" s="889" t="s">
        <v>731</v>
      </c>
      <c r="D11" s="890">
        <v>47</v>
      </c>
      <c r="E11" s="890">
        <v>48</v>
      </c>
      <c r="F11" s="890">
        <v>28</v>
      </c>
      <c r="G11" s="890">
        <v>81</v>
      </c>
      <c r="H11" s="1039">
        <v>71</v>
      </c>
      <c r="I11" s="891">
        <v>0.11128526645768025</v>
      </c>
      <c r="J11" s="892">
        <v>-0.12345679012345678</v>
      </c>
      <c r="K11" s="882"/>
      <c r="L11" s="882"/>
      <c r="M11" s="882"/>
      <c r="N11" s="882"/>
      <c r="O11" s="882"/>
      <c r="P11" s="882"/>
      <c r="Q11" s="984"/>
    </row>
    <row r="12" spans="1:17" x14ac:dyDescent="0.25">
      <c r="B12" s="888"/>
      <c r="C12" s="889" t="s">
        <v>722</v>
      </c>
      <c r="D12" s="890">
        <v>7</v>
      </c>
      <c r="E12" s="890">
        <v>4</v>
      </c>
      <c r="F12" s="890">
        <v>16</v>
      </c>
      <c r="G12" s="890">
        <v>8</v>
      </c>
      <c r="H12" s="1039">
        <v>19</v>
      </c>
      <c r="I12" s="891">
        <v>2.9780564263322883E-2</v>
      </c>
      <c r="J12" s="892">
        <v>1.375</v>
      </c>
      <c r="K12" s="882"/>
      <c r="L12" s="882"/>
      <c r="M12" s="882"/>
      <c r="N12" s="882"/>
      <c r="O12" s="882"/>
      <c r="P12" s="882"/>
      <c r="Q12" s="984"/>
    </row>
    <row r="13" spans="1:17" x14ac:dyDescent="0.25">
      <c r="B13" s="888"/>
      <c r="C13" s="889" t="s">
        <v>714</v>
      </c>
      <c r="D13" s="890">
        <v>3</v>
      </c>
      <c r="E13" s="890">
        <v>2</v>
      </c>
      <c r="F13" s="890">
        <v>1</v>
      </c>
      <c r="G13" s="890">
        <v>1</v>
      </c>
      <c r="H13" s="1039">
        <v>3</v>
      </c>
      <c r="I13" s="891">
        <v>4.7021943573667714E-3</v>
      </c>
      <c r="J13" s="892">
        <v>2</v>
      </c>
      <c r="K13" s="882"/>
      <c r="L13" s="882"/>
      <c r="M13" s="882"/>
      <c r="N13" s="882"/>
      <c r="O13" s="882"/>
      <c r="P13" s="882"/>
      <c r="Q13" s="984"/>
    </row>
    <row r="14" spans="1:17" ht="15" customHeight="1" x14ac:dyDescent="0.25">
      <c r="B14" s="888"/>
      <c r="C14" s="897" t="s">
        <v>716</v>
      </c>
      <c r="D14" s="898">
        <v>570</v>
      </c>
      <c r="E14" s="898">
        <v>474</v>
      </c>
      <c r="F14" s="898">
        <v>490</v>
      </c>
      <c r="G14" s="898">
        <v>592</v>
      </c>
      <c r="H14" s="1040">
        <v>638</v>
      </c>
      <c r="I14" s="899">
        <v>1</v>
      </c>
      <c r="J14" s="900">
        <v>7.7702702702702631E-2</v>
      </c>
      <c r="K14" s="882"/>
      <c r="L14" s="882"/>
      <c r="M14" s="882"/>
      <c r="N14" s="882"/>
      <c r="O14" s="882"/>
      <c r="P14" s="882"/>
      <c r="Q14" s="984"/>
    </row>
    <row r="15" spans="1:17" x14ac:dyDescent="0.25">
      <c r="A15" s="310"/>
      <c r="B15" s="906" t="s">
        <v>669</v>
      </c>
      <c r="C15" s="906"/>
      <c r="D15" s="907">
        <v>8345</v>
      </c>
      <c r="E15" s="907">
        <v>8743</v>
      </c>
      <c r="F15" s="907">
        <v>6709</v>
      </c>
      <c r="G15" s="907">
        <v>6132</v>
      </c>
      <c r="H15" s="1040">
        <v>7147</v>
      </c>
      <c r="I15" s="908"/>
      <c r="J15" s="909">
        <v>0.16552511415525117</v>
      </c>
      <c r="K15" s="882"/>
      <c r="L15" s="882"/>
      <c r="M15" s="882"/>
      <c r="N15" s="882"/>
      <c r="O15" s="882"/>
      <c r="P15" s="882"/>
      <c r="Q15" s="984"/>
    </row>
    <row r="16" spans="1:17" ht="15" customHeight="1" x14ac:dyDescent="0.25">
      <c r="A16" s="310"/>
      <c r="B16" s="910" t="s">
        <v>733</v>
      </c>
      <c r="C16" s="910"/>
      <c r="D16" s="910"/>
      <c r="E16" s="910"/>
      <c r="F16" s="910"/>
      <c r="G16" s="910"/>
      <c r="H16" s="910"/>
      <c r="I16" s="910"/>
      <c r="J16" s="910"/>
      <c r="K16" s="882"/>
      <c r="L16" s="882"/>
      <c r="M16" s="882"/>
      <c r="N16" s="882"/>
      <c r="O16" s="882"/>
      <c r="P16" s="882"/>
      <c r="Q16" s="984"/>
    </row>
    <row r="17" spans="1:17" ht="15" customHeight="1" x14ac:dyDescent="0.25">
      <c r="A17" s="310"/>
      <c r="B17" s="961"/>
      <c r="C17" s="961"/>
      <c r="D17" s="961"/>
      <c r="E17" s="961"/>
      <c r="F17" s="961"/>
      <c r="G17" s="961"/>
      <c r="H17" s="961"/>
      <c r="I17" s="961"/>
      <c r="J17" s="961"/>
      <c r="K17" s="882"/>
      <c r="L17" s="882"/>
      <c r="M17" s="882"/>
      <c r="N17" s="882"/>
      <c r="O17" s="882"/>
      <c r="P17" s="882"/>
      <c r="Q17" s="984"/>
    </row>
    <row r="18" spans="1:17" x14ac:dyDescent="0.25">
      <c r="A18" s="310"/>
      <c r="B18" s="882"/>
      <c r="C18" s="882"/>
      <c r="D18" s="882"/>
      <c r="E18" s="882"/>
      <c r="F18" s="882"/>
      <c r="G18" s="882"/>
      <c r="H18" s="882"/>
      <c r="I18" s="882"/>
      <c r="J18" s="882"/>
      <c r="K18" s="882"/>
      <c r="L18" s="882"/>
      <c r="M18" s="882"/>
      <c r="N18" s="882"/>
      <c r="O18" s="882"/>
      <c r="P18" s="882"/>
      <c r="Q18" s="984"/>
    </row>
    <row r="19" spans="1:17" ht="15" customHeight="1" x14ac:dyDescent="0.25">
      <c r="A19" s="883"/>
      <c r="B19" s="884" t="s">
        <v>734</v>
      </c>
      <c r="C19" s="884" t="s">
        <v>735</v>
      </c>
      <c r="D19" s="884" t="s">
        <v>25</v>
      </c>
      <c r="E19" s="884" t="s">
        <v>736</v>
      </c>
      <c r="F19" s="884"/>
      <c r="G19" s="884"/>
      <c r="H19" s="884"/>
      <c r="I19" s="884"/>
      <c r="J19" s="1041" t="s">
        <v>2</v>
      </c>
      <c r="K19" s="1048" t="s">
        <v>3</v>
      </c>
      <c r="L19" s="882"/>
      <c r="M19" s="882"/>
      <c r="N19" s="882"/>
      <c r="O19" s="882"/>
      <c r="P19" s="882"/>
      <c r="Q19" s="984"/>
    </row>
    <row r="20" spans="1:17" x14ac:dyDescent="0.25">
      <c r="A20" s="886"/>
      <c r="B20" s="884"/>
      <c r="C20" s="884"/>
      <c r="D20" s="884"/>
      <c r="E20" s="911">
        <v>2014</v>
      </c>
      <c r="F20" s="911">
        <v>2015</v>
      </c>
      <c r="G20" s="911">
        <v>2016</v>
      </c>
      <c r="H20" s="911">
        <v>2017</v>
      </c>
      <c r="I20" s="1043">
        <v>2018</v>
      </c>
      <c r="J20" s="1041"/>
      <c r="K20" s="1048"/>
      <c r="L20" s="882"/>
      <c r="M20" s="882"/>
      <c r="N20" s="882"/>
      <c r="O20" s="882"/>
      <c r="P20" s="882"/>
      <c r="Q20" s="984"/>
    </row>
    <row r="21" spans="1:17" x14ac:dyDescent="0.25">
      <c r="A21" s="886"/>
      <c r="B21" s="888" t="s">
        <v>737</v>
      </c>
      <c r="C21" s="889" t="s">
        <v>892</v>
      </c>
      <c r="D21" s="889" t="s">
        <v>893</v>
      </c>
      <c r="E21" s="987">
        <v>450.35095971999999</v>
      </c>
      <c r="F21" s="987">
        <v>416.70086273999982</v>
      </c>
      <c r="G21" s="987">
        <v>429.74287829000008</v>
      </c>
      <c r="H21" s="987">
        <v>482.55586516000005</v>
      </c>
      <c r="I21" s="1056">
        <v>457.40998360000003</v>
      </c>
      <c r="J21" s="917">
        <v>0.61013038376163076</v>
      </c>
      <c r="K21" s="917">
        <v>-5.2109783292474288E-2</v>
      </c>
      <c r="L21" s="882"/>
      <c r="M21" s="882"/>
      <c r="N21" s="882"/>
      <c r="O21" s="882"/>
      <c r="P21" s="882"/>
      <c r="Q21" s="984"/>
    </row>
    <row r="22" spans="1:17" x14ac:dyDescent="0.25">
      <c r="A22" s="310"/>
      <c r="B22" s="888"/>
      <c r="C22" s="889" t="s">
        <v>38</v>
      </c>
      <c r="D22" s="889" t="s">
        <v>894</v>
      </c>
      <c r="E22" s="987">
        <v>113.53459196999999</v>
      </c>
      <c r="F22" s="987">
        <v>74.596157370000014</v>
      </c>
      <c r="G22" s="987">
        <v>55.404392929999993</v>
      </c>
      <c r="H22" s="987">
        <v>53.330035480000014</v>
      </c>
      <c r="I22" s="1056">
        <v>65.536747019999993</v>
      </c>
      <c r="J22" s="917">
        <v>8.7418206955379413E-2</v>
      </c>
      <c r="K22" s="917">
        <v>0.22888999473060112</v>
      </c>
      <c r="L22" s="882"/>
      <c r="M22" s="882"/>
      <c r="N22" s="882"/>
      <c r="O22" s="882"/>
      <c r="P22" s="882"/>
      <c r="Q22" s="984"/>
    </row>
    <row r="23" spans="1:17" x14ac:dyDescent="0.25">
      <c r="B23" s="888"/>
      <c r="C23" s="889" t="s">
        <v>879</v>
      </c>
      <c r="D23" s="889" t="s">
        <v>880</v>
      </c>
      <c r="E23" s="987">
        <v>12.8714909</v>
      </c>
      <c r="F23" s="987">
        <v>23.49881517</v>
      </c>
      <c r="G23" s="987">
        <v>32.3146798</v>
      </c>
      <c r="H23" s="987">
        <v>43.800375769999995</v>
      </c>
      <c r="I23" s="1056">
        <v>64.078316639999997</v>
      </c>
      <c r="J23" s="917">
        <v>8.5472834708722981E-2</v>
      </c>
      <c r="K23" s="917">
        <v>0.4629627146689661</v>
      </c>
      <c r="L23" s="882"/>
      <c r="M23" s="882"/>
      <c r="N23" s="882"/>
      <c r="O23" s="882"/>
      <c r="P23" s="882"/>
      <c r="Q23" s="984"/>
    </row>
    <row r="24" spans="1:17" x14ac:dyDescent="0.25">
      <c r="B24" s="888"/>
      <c r="C24" s="918" t="s">
        <v>71</v>
      </c>
      <c r="D24" s="918"/>
      <c r="E24" s="987">
        <v>275.75253766999998</v>
      </c>
      <c r="F24" s="987">
        <v>275.45693169999976</v>
      </c>
      <c r="G24" s="987">
        <v>155.05634252000002</v>
      </c>
      <c r="H24" s="987">
        <v>161.65868691000009</v>
      </c>
      <c r="I24" s="1056">
        <v>162.66714275999996</v>
      </c>
      <c r="J24" s="917">
        <v>0.21697857457426681</v>
      </c>
      <c r="K24" s="917">
        <v>6.2381791493908434E-3</v>
      </c>
      <c r="L24" s="882"/>
      <c r="M24" s="882"/>
      <c r="N24" s="882"/>
      <c r="O24" s="882"/>
      <c r="P24" s="882"/>
      <c r="Q24" s="984"/>
    </row>
    <row r="25" spans="1:17" ht="27.6" customHeight="1" x14ac:dyDescent="0.25">
      <c r="B25" s="888"/>
      <c r="C25" s="919" t="s">
        <v>18</v>
      </c>
      <c r="D25" s="919"/>
      <c r="E25" s="988">
        <v>852.50958025999989</v>
      </c>
      <c r="F25" s="988">
        <v>790.25276697999971</v>
      </c>
      <c r="G25" s="988">
        <v>672.51829354000006</v>
      </c>
      <c r="H25" s="988">
        <v>741.34496332000003</v>
      </c>
      <c r="I25" s="1059">
        <v>749.69219002</v>
      </c>
      <c r="J25" s="922">
        <v>1</v>
      </c>
      <c r="K25" s="922">
        <v>1.1259571607012964E-2</v>
      </c>
      <c r="L25" s="882"/>
      <c r="M25" s="882"/>
      <c r="N25" s="882"/>
      <c r="O25" s="882"/>
      <c r="P25" s="882"/>
      <c r="Q25" s="984"/>
    </row>
    <row r="26" spans="1:17" x14ac:dyDescent="0.25">
      <c r="B26" s="888" t="s">
        <v>745</v>
      </c>
      <c r="C26" s="889" t="s">
        <v>817</v>
      </c>
      <c r="D26" s="889" t="s">
        <v>818</v>
      </c>
      <c r="E26" s="987">
        <v>0</v>
      </c>
      <c r="F26" s="987">
        <v>0</v>
      </c>
      <c r="G26" s="987">
        <v>67.393613470000005</v>
      </c>
      <c r="H26" s="987">
        <v>55.713384359999999</v>
      </c>
      <c r="I26" s="1056">
        <v>95.643675360000003</v>
      </c>
      <c r="J26" s="917">
        <v>0.16723618832322584</v>
      </c>
      <c r="K26" s="917">
        <v>0.7167091257997309</v>
      </c>
      <c r="L26" s="882"/>
      <c r="M26" s="882"/>
      <c r="N26" s="882"/>
      <c r="O26" s="882"/>
      <c r="P26" s="882"/>
      <c r="Q26" s="984"/>
    </row>
    <row r="27" spans="1:17" ht="34.5" customHeight="1" x14ac:dyDescent="0.25">
      <c r="B27" s="888"/>
      <c r="C27" s="889" t="s">
        <v>895</v>
      </c>
      <c r="D27" s="889" t="s">
        <v>896</v>
      </c>
      <c r="E27" s="987">
        <v>58.855559970000002</v>
      </c>
      <c r="F27" s="987">
        <v>51.009662219999996</v>
      </c>
      <c r="G27" s="987">
        <v>12.42746616</v>
      </c>
      <c r="H27" s="987">
        <v>47.372289680000009</v>
      </c>
      <c r="I27" s="1056">
        <v>75.437380730000001</v>
      </c>
      <c r="J27" s="917">
        <v>0.13190480147158126</v>
      </c>
      <c r="K27" s="917">
        <v>0.59243687057517769</v>
      </c>
      <c r="L27" s="882"/>
      <c r="M27" s="882"/>
      <c r="N27" s="882"/>
      <c r="O27" s="882"/>
      <c r="P27" s="882"/>
      <c r="Q27" s="984"/>
    </row>
    <row r="28" spans="1:17" x14ac:dyDescent="0.25">
      <c r="B28" s="888"/>
      <c r="C28" s="889" t="s">
        <v>897</v>
      </c>
      <c r="D28" s="889" t="s">
        <v>898</v>
      </c>
      <c r="E28" s="987">
        <v>32.900645010000005</v>
      </c>
      <c r="F28" s="987">
        <v>1.4782238400000001</v>
      </c>
      <c r="G28" s="987">
        <v>47.333256730000002</v>
      </c>
      <c r="H28" s="987">
        <v>22.395928740000002</v>
      </c>
      <c r="I28" s="1056">
        <v>75.081627339999997</v>
      </c>
      <c r="J28" s="917">
        <v>0.13128275468487288</v>
      </c>
      <c r="K28" s="917">
        <v>2.352467683374134</v>
      </c>
      <c r="L28" s="882"/>
      <c r="M28" s="882"/>
      <c r="N28" s="882"/>
      <c r="O28" s="882"/>
      <c r="P28" s="882"/>
      <c r="Q28" s="984"/>
    </row>
    <row r="29" spans="1:17" x14ac:dyDescent="0.25">
      <c r="B29" s="888"/>
      <c r="C29" s="918" t="s">
        <v>71</v>
      </c>
      <c r="D29" s="918"/>
      <c r="E29" s="987">
        <v>312.15092312000019</v>
      </c>
      <c r="F29" s="987">
        <v>336.13686912000037</v>
      </c>
      <c r="G29" s="987">
        <v>268.30863772000009</v>
      </c>
      <c r="H29" s="987">
        <v>264.70319958999994</v>
      </c>
      <c r="I29" s="1056">
        <v>325.7450855700003</v>
      </c>
      <c r="J29" s="917">
        <v>0.56957625552031987</v>
      </c>
      <c r="K29" s="917">
        <v>0.23060501752358276</v>
      </c>
      <c r="L29" s="882"/>
      <c r="M29" s="882"/>
      <c r="N29" s="882"/>
      <c r="O29" s="882"/>
      <c r="P29" s="882"/>
      <c r="Q29" s="984"/>
    </row>
    <row r="30" spans="1:17" ht="27.6" customHeight="1" x14ac:dyDescent="0.25">
      <c r="A30" s="310"/>
      <c r="B30" s="888"/>
      <c r="C30" s="919" t="s">
        <v>22</v>
      </c>
      <c r="D30" s="919"/>
      <c r="E30" s="988">
        <v>403.90712810000019</v>
      </c>
      <c r="F30" s="988">
        <v>388.62475518000036</v>
      </c>
      <c r="G30" s="988">
        <v>395.46297408000009</v>
      </c>
      <c r="H30" s="988">
        <v>390.18480236999994</v>
      </c>
      <c r="I30" s="1059">
        <v>571.90776900000037</v>
      </c>
      <c r="J30" s="922">
        <v>1</v>
      </c>
      <c r="K30" s="922">
        <v>0.46573563482279945</v>
      </c>
      <c r="L30" s="882"/>
      <c r="M30" s="882"/>
      <c r="N30" s="882"/>
      <c r="O30" s="882"/>
      <c r="P30" s="882"/>
      <c r="Q30" s="984"/>
    </row>
    <row r="31" spans="1:17" ht="15" customHeight="1" x14ac:dyDescent="0.25">
      <c r="A31" s="310"/>
      <c r="B31" s="906" t="s">
        <v>899</v>
      </c>
      <c r="C31" s="906"/>
      <c r="D31" s="906"/>
      <c r="E31" s="989">
        <v>1256.4167083600003</v>
      </c>
      <c r="F31" s="989">
        <v>1178.8775221600001</v>
      </c>
      <c r="G31" s="989">
        <v>1067.9812676200002</v>
      </c>
      <c r="H31" s="989">
        <v>1131.52976569</v>
      </c>
      <c r="I31" s="1059">
        <v>1321.5999590200001</v>
      </c>
      <c r="J31" s="1060"/>
      <c r="K31" s="1047">
        <v>0.16797630879298753</v>
      </c>
      <c r="L31" s="882"/>
      <c r="M31" s="882"/>
      <c r="N31" s="882"/>
      <c r="O31" s="882"/>
      <c r="P31" s="882"/>
      <c r="Q31" s="984"/>
    </row>
    <row r="32" spans="1:17" x14ac:dyDescent="0.25">
      <c r="A32" s="310"/>
      <c r="B32" s="910" t="s">
        <v>754</v>
      </c>
      <c r="C32" s="910"/>
      <c r="D32" s="910"/>
      <c r="E32" s="910"/>
      <c r="F32" s="910"/>
      <c r="G32" s="910"/>
      <c r="H32" s="910"/>
      <c r="I32" s="910"/>
      <c r="J32" s="910"/>
      <c r="K32" s="910"/>
      <c r="L32" s="882"/>
      <c r="M32" s="882"/>
      <c r="N32" s="882"/>
      <c r="O32" s="882"/>
      <c r="P32" s="882"/>
      <c r="Q32" s="984"/>
    </row>
    <row r="33" spans="1:17" x14ac:dyDescent="0.25">
      <c r="A33" s="310"/>
      <c r="B33" s="910" t="s">
        <v>755</v>
      </c>
      <c r="C33" s="910"/>
      <c r="D33" s="910"/>
      <c r="E33" s="910"/>
      <c r="F33" s="910"/>
      <c r="G33" s="910"/>
      <c r="H33" s="910"/>
      <c r="I33" s="910"/>
      <c r="J33" s="910"/>
      <c r="K33" s="910"/>
      <c r="L33" s="882"/>
      <c r="M33" s="882"/>
      <c r="N33" s="882"/>
      <c r="O33" s="882"/>
      <c r="P33" s="882"/>
      <c r="Q33" s="984"/>
    </row>
    <row r="34" spans="1:17" x14ac:dyDescent="0.25">
      <c r="A34" s="310"/>
      <c r="B34" s="961"/>
      <c r="C34" s="961"/>
      <c r="D34" s="961"/>
      <c r="E34" s="961"/>
      <c r="F34" s="961"/>
      <c r="G34" s="961"/>
      <c r="H34" s="961"/>
      <c r="I34" s="961"/>
      <c r="J34" s="961"/>
      <c r="K34" s="961"/>
      <c r="L34" s="882"/>
      <c r="M34" s="882"/>
      <c r="N34" s="882"/>
      <c r="O34" s="882"/>
      <c r="P34" s="882"/>
      <c r="Q34" s="984"/>
    </row>
    <row r="35" spans="1:17" x14ac:dyDescent="0.25">
      <c r="A35" s="310"/>
      <c r="B35" s="882"/>
      <c r="C35" s="882"/>
      <c r="D35" s="882"/>
      <c r="E35" s="882"/>
      <c r="F35" s="882"/>
      <c r="G35" s="882"/>
      <c r="H35" s="882"/>
      <c r="I35" s="882"/>
      <c r="J35" s="882"/>
      <c r="K35" s="882"/>
      <c r="L35" s="882"/>
      <c r="M35" s="882"/>
      <c r="N35" s="882"/>
      <c r="O35" s="882"/>
      <c r="P35" s="882"/>
      <c r="Q35" s="984"/>
    </row>
    <row r="36" spans="1:17" ht="15" customHeight="1" x14ac:dyDescent="0.25">
      <c r="A36" s="883"/>
      <c r="B36" s="884" t="s">
        <v>756</v>
      </c>
      <c r="C36" s="884" t="s">
        <v>757</v>
      </c>
      <c r="D36" s="884"/>
      <c r="E36" s="884"/>
      <c r="F36" s="884"/>
      <c r="G36" s="884"/>
      <c r="H36" s="1041" t="s">
        <v>2</v>
      </c>
      <c r="I36" s="1048" t="s">
        <v>3</v>
      </c>
      <c r="J36" s="882"/>
      <c r="K36" s="882"/>
      <c r="L36" s="882"/>
      <c r="M36" s="882"/>
      <c r="N36" s="882"/>
      <c r="O36" s="882"/>
      <c r="P36" s="882"/>
      <c r="Q36" s="984"/>
    </row>
    <row r="37" spans="1:17" x14ac:dyDescent="0.25">
      <c r="A37" s="310"/>
      <c r="B37" s="884"/>
      <c r="C37" s="911">
        <v>2014</v>
      </c>
      <c r="D37" s="911">
        <v>2015</v>
      </c>
      <c r="E37" s="911">
        <v>2016</v>
      </c>
      <c r="F37" s="911">
        <v>2017</v>
      </c>
      <c r="G37" s="1043">
        <v>2018</v>
      </c>
      <c r="H37" s="1041"/>
      <c r="I37" s="1048"/>
      <c r="J37" s="882"/>
      <c r="K37" s="882"/>
      <c r="L37" s="882"/>
      <c r="M37" s="882"/>
      <c r="N37" s="882"/>
      <c r="O37" s="882"/>
      <c r="P37" s="882"/>
      <c r="Q37" s="984"/>
    </row>
    <row r="38" spans="1:17" x14ac:dyDescent="0.25">
      <c r="A38" s="310"/>
      <c r="B38" s="926" t="s">
        <v>562</v>
      </c>
      <c r="C38" s="964">
        <v>2.1908752999999979</v>
      </c>
      <c r="D38" s="964">
        <v>1.8235835200000015</v>
      </c>
      <c r="E38" s="964">
        <v>2.6817496799999985</v>
      </c>
      <c r="F38" s="964">
        <v>2.2549444700000003</v>
      </c>
      <c r="G38" s="1057">
        <v>2.3182703299999998</v>
      </c>
      <c r="H38" s="965">
        <v>2.9258099067234599E-2</v>
      </c>
      <c r="I38" s="928">
        <v>2.8083112840468161E-2</v>
      </c>
      <c r="J38" s="882"/>
      <c r="K38" s="882"/>
      <c r="L38" s="882"/>
      <c r="M38" s="882"/>
      <c r="N38" s="882"/>
      <c r="O38" s="882"/>
      <c r="P38" s="882"/>
      <c r="Q38" s="984"/>
    </row>
    <row r="39" spans="1:17" ht="18" x14ac:dyDescent="0.25">
      <c r="A39" s="310"/>
      <c r="B39" s="926" t="s">
        <v>758</v>
      </c>
      <c r="C39" s="964">
        <v>70.866550130000007</v>
      </c>
      <c r="D39" s="964">
        <v>71.855214839999988</v>
      </c>
      <c r="E39" s="964">
        <v>53.842518370000008</v>
      </c>
      <c r="F39" s="964">
        <v>60.230155259999989</v>
      </c>
      <c r="G39" s="1057">
        <v>75.396005440000096</v>
      </c>
      <c r="H39" s="965">
        <v>0.95154726689586788</v>
      </c>
      <c r="I39" s="928">
        <v>0.25179829131325593</v>
      </c>
      <c r="J39" s="882"/>
      <c r="K39" s="882"/>
      <c r="L39" s="882"/>
      <c r="M39" s="882"/>
      <c r="N39" s="882"/>
      <c r="O39" s="882"/>
      <c r="P39" s="882"/>
      <c r="Q39" s="984"/>
    </row>
    <row r="40" spans="1:17" ht="27" x14ac:dyDescent="0.25">
      <c r="A40" s="310"/>
      <c r="B40" s="926" t="s">
        <v>564</v>
      </c>
      <c r="C40" s="964">
        <v>2.18817079</v>
      </c>
      <c r="D40" s="964">
        <v>14.539526309999999</v>
      </c>
      <c r="E40" s="964">
        <v>7.1701610299999992</v>
      </c>
      <c r="F40" s="964">
        <v>0</v>
      </c>
      <c r="G40" s="1057">
        <v>1.5094030699999998</v>
      </c>
      <c r="H40" s="965">
        <v>1.9049661285380829E-2</v>
      </c>
      <c r="I40" s="928" t="s">
        <v>284</v>
      </c>
      <c r="J40" s="882"/>
      <c r="K40" s="882"/>
      <c r="L40" s="882"/>
      <c r="M40" s="882"/>
      <c r="N40" s="882"/>
      <c r="O40" s="882"/>
      <c r="P40" s="882"/>
      <c r="Q40" s="984"/>
    </row>
    <row r="41" spans="1:17" ht="18" x14ac:dyDescent="0.25">
      <c r="A41" s="310"/>
      <c r="B41" s="926" t="s">
        <v>759</v>
      </c>
      <c r="C41" s="964">
        <v>0</v>
      </c>
      <c r="D41" s="964">
        <v>0</v>
      </c>
      <c r="E41" s="964">
        <v>0</v>
      </c>
      <c r="F41" s="964">
        <v>0</v>
      </c>
      <c r="G41" s="1057">
        <v>0</v>
      </c>
      <c r="H41" s="965">
        <v>0</v>
      </c>
      <c r="I41" s="928" t="s">
        <v>284</v>
      </c>
      <c r="J41" s="882"/>
      <c r="K41" s="882"/>
      <c r="L41" s="882"/>
      <c r="M41" s="882"/>
      <c r="N41" s="882"/>
      <c r="O41" s="882"/>
      <c r="P41" s="882"/>
      <c r="Q41" s="984"/>
    </row>
    <row r="42" spans="1:17" x14ac:dyDescent="0.25">
      <c r="A42" s="310"/>
      <c r="B42" s="926" t="s">
        <v>566</v>
      </c>
      <c r="C42" s="964">
        <v>7.9816499999999999E-2</v>
      </c>
      <c r="D42" s="964">
        <v>0.34238755999999998</v>
      </c>
      <c r="E42" s="964">
        <v>3.6526200000000001E-3</v>
      </c>
      <c r="F42" s="964">
        <v>4.5532010000000005E-2</v>
      </c>
      <c r="G42" s="1057">
        <v>1.1486940000000001E-2</v>
      </c>
      <c r="H42" s="965">
        <v>1.4497275151659293E-4</v>
      </c>
      <c r="I42" s="928">
        <v>-0.74771726528216087</v>
      </c>
      <c r="J42" s="882"/>
      <c r="K42" s="882"/>
      <c r="L42" s="882"/>
      <c r="M42" s="882"/>
      <c r="N42" s="882"/>
      <c r="O42" s="882"/>
      <c r="P42" s="882"/>
      <c r="Q42" s="984"/>
    </row>
    <row r="43" spans="1:17" x14ac:dyDescent="0.25">
      <c r="A43" s="310"/>
      <c r="B43" s="929" t="s">
        <v>582</v>
      </c>
      <c r="C43" s="966">
        <v>75.325412720000017</v>
      </c>
      <c r="D43" s="966">
        <v>88.560712229999993</v>
      </c>
      <c r="E43" s="966">
        <v>63.698081700000003</v>
      </c>
      <c r="F43" s="966">
        <v>62.53063173999999</v>
      </c>
      <c r="G43" s="1058">
        <v>79.235165780000102</v>
      </c>
      <c r="H43" s="967">
        <v>1</v>
      </c>
      <c r="I43" s="931">
        <v>0.26714161643939471</v>
      </c>
      <c r="J43" s="882"/>
      <c r="K43" s="882"/>
      <c r="L43" s="882"/>
      <c r="M43" s="882"/>
      <c r="N43" s="882"/>
      <c r="O43" s="894"/>
      <c r="P43" s="882"/>
      <c r="Q43" s="984"/>
    </row>
    <row r="44" spans="1:17" ht="15" customHeight="1" x14ac:dyDescent="0.25">
      <c r="B44" s="910" t="s">
        <v>760</v>
      </c>
      <c r="C44" s="910"/>
      <c r="D44" s="910"/>
      <c r="E44" s="910"/>
      <c r="F44" s="910"/>
      <c r="G44" s="910"/>
      <c r="H44" s="910"/>
      <c r="I44" s="910"/>
      <c r="J44" s="882"/>
      <c r="K44" s="882"/>
      <c r="L44" s="882"/>
      <c r="M44" s="882"/>
      <c r="N44" s="882"/>
      <c r="O44" s="894"/>
      <c r="P44" s="882"/>
      <c r="Q44" s="984"/>
    </row>
    <row r="45" spans="1:17" ht="15" customHeight="1" x14ac:dyDescent="0.25">
      <c r="B45" s="961"/>
      <c r="C45" s="961"/>
      <c r="D45" s="961"/>
      <c r="E45" s="961"/>
      <c r="F45" s="961"/>
      <c r="G45" s="961"/>
      <c r="H45" s="961"/>
      <c r="I45" s="961"/>
      <c r="J45" s="882"/>
      <c r="K45" s="882"/>
      <c r="L45" s="882"/>
      <c r="M45" s="882"/>
      <c r="N45" s="882"/>
      <c r="O45" s="894"/>
      <c r="P45" s="882"/>
      <c r="Q45" s="984"/>
    </row>
    <row r="46" spans="1:17" x14ac:dyDescent="0.25">
      <c r="B46" s="882"/>
      <c r="C46" s="882"/>
      <c r="D46" s="882"/>
      <c r="E46" s="882"/>
      <c r="F46" s="882"/>
      <c r="G46" s="882"/>
      <c r="H46" s="882"/>
      <c r="I46" s="882"/>
      <c r="J46" s="882"/>
      <c r="K46" s="882"/>
      <c r="L46" s="882"/>
      <c r="M46" s="882"/>
      <c r="N46" s="882"/>
      <c r="O46" s="894"/>
      <c r="P46" s="882"/>
      <c r="Q46" s="984"/>
    </row>
    <row r="47" spans="1:17" x14ac:dyDescent="0.25">
      <c r="B47" s="884" t="s">
        <v>900</v>
      </c>
      <c r="C47" s="884"/>
      <c r="D47" s="884"/>
      <c r="E47" s="884"/>
      <c r="F47" s="884"/>
      <c r="G47" s="884"/>
      <c r="H47" s="884"/>
      <c r="I47" s="884"/>
      <c r="J47" s="884"/>
      <c r="K47" s="884"/>
      <c r="L47" s="884"/>
      <c r="M47" s="884"/>
      <c r="N47" s="884"/>
      <c r="O47" s="947"/>
      <c r="P47" s="882"/>
      <c r="Q47" s="984"/>
    </row>
    <row r="48" spans="1:17" x14ac:dyDescent="0.25">
      <c r="B48" s="884" t="s">
        <v>641</v>
      </c>
      <c r="C48" s="968" t="s">
        <v>728</v>
      </c>
      <c r="D48" s="969" t="s">
        <v>642</v>
      </c>
      <c r="E48" s="884">
        <v>2017</v>
      </c>
      <c r="F48" s="884"/>
      <c r="G48" s="884"/>
      <c r="H48" s="884"/>
      <c r="I48" s="884"/>
      <c r="J48" s="1051">
        <v>2018</v>
      </c>
      <c r="K48" s="1051"/>
      <c r="L48" s="1051"/>
      <c r="M48" s="1051"/>
      <c r="N48" s="1051"/>
      <c r="O48" s="947"/>
      <c r="P48" s="882"/>
      <c r="Q48" s="984"/>
    </row>
    <row r="49" spans="2:17" x14ac:dyDescent="0.25">
      <c r="B49" s="884"/>
      <c r="C49" s="968"/>
      <c r="D49" s="969"/>
      <c r="E49" s="884" t="s">
        <v>645</v>
      </c>
      <c r="F49" s="884"/>
      <c r="G49" s="884"/>
      <c r="H49" s="885" t="s">
        <v>762</v>
      </c>
      <c r="I49" s="884" t="s">
        <v>695</v>
      </c>
      <c r="J49" s="1051" t="s">
        <v>645</v>
      </c>
      <c r="K49" s="1051"/>
      <c r="L49" s="1051"/>
      <c r="M49" s="1048" t="s">
        <v>762</v>
      </c>
      <c r="N49" s="1051" t="s">
        <v>695</v>
      </c>
      <c r="O49" s="947"/>
      <c r="P49" s="882"/>
      <c r="Q49" s="984"/>
    </row>
    <row r="50" spans="2:17" x14ac:dyDescent="0.25">
      <c r="B50" s="884"/>
      <c r="C50" s="968"/>
      <c r="D50" s="969"/>
      <c r="E50" s="970" t="s">
        <v>763</v>
      </c>
      <c r="F50" s="970" t="s">
        <v>764</v>
      </c>
      <c r="G50" s="970" t="s">
        <v>765</v>
      </c>
      <c r="H50" s="885"/>
      <c r="I50" s="884"/>
      <c r="J50" s="1052" t="s">
        <v>763</v>
      </c>
      <c r="K50" s="1052" t="s">
        <v>764</v>
      </c>
      <c r="L50" s="1052" t="s">
        <v>765</v>
      </c>
      <c r="M50" s="1048"/>
      <c r="N50" s="1051"/>
      <c r="O50" s="947"/>
      <c r="P50" s="882"/>
      <c r="Q50" s="984"/>
    </row>
    <row r="51" spans="2:17" x14ac:dyDescent="0.25">
      <c r="B51" s="938" t="s">
        <v>318</v>
      </c>
      <c r="C51" s="939" t="s">
        <v>628</v>
      </c>
      <c r="D51" s="971" t="s">
        <v>666</v>
      </c>
      <c r="E51" s="951">
        <v>6</v>
      </c>
      <c r="F51" s="980">
        <v>998</v>
      </c>
      <c r="G51" s="951" t="s">
        <v>284</v>
      </c>
      <c r="H51" s="980">
        <v>12420</v>
      </c>
      <c r="I51" s="951" t="s">
        <v>284</v>
      </c>
      <c r="J51" s="951">
        <v>3</v>
      </c>
      <c r="K51" s="980">
        <v>1051</v>
      </c>
      <c r="L51" s="980" t="s">
        <v>284</v>
      </c>
      <c r="M51" s="980">
        <v>13298</v>
      </c>
      <c r="N51" s="951" t="s">
        <v>284</v>
      </c>
      <c r="O51" s="947"/>
      <c r="P51" s="882"/>
      <c r="Q51" s="984"/>
    </row>
    <row r="52" spans="2:17" x14ac:dyDescent="0.25">
      <c r="B52" s="938"/>
      <c r="C52" s="939"/>
      <c r="D52" s="971" t="s">
        <v>542</v>
      </c>
      <c r="E52" s="980">
        <v>27959</v>
      </c>
      <c r="F52" s="980">
        <v>334</v>
      </c>
      <c r="G52" s="980">
        <v>142</v>
      </c>
      <c r="H52" s="980">
        <v>85864</v>
      </c>
      <c r="I52" s="980">
        <v>2529.3719999999998</v>
      </c>
      <c r="J52" s="980">
        <v>25851</v>
      </c>
      <c r="K52" s="980">
        <v>392</v>
      </c>
      <c r="L52" s="980">
        <v>205</v>
      </c>
      <c r="M52" s="980">
        <v>79748</v>
      </c>
      <c r="N52" s="980">
        <v>3469.3475899999999</v>
      </c>
      <c r="O52" s="947"/>
      <c r="P52" s="882"/>
      <c r="Q52" s="984"/>
    </row>
    <row r="53" spans="2:17" x14ac:dyDescent="0.25">
      <c r="B53" s="938"/>
      <c r="C53" s="939"/>
      <c r="D53" s="971" t="s">
        <v>667</v>
      </c>
      <c r="E53" s="980">
        <v>7722</v>
      </c>
      <c r="F53" s="980">
        <v>50</v>
      </c>
      <c r="G53" s="951">
        <v>2</v>
      </c>
      <c r="H53" s="980">
        <v>21290</v>
      </c>
      <c r="I53" s="951">
        <v>47.1</v>
      </c>
      <c r="J53" s="980">
        <v>6873</v>
      </c>
      <c r="K53" s="980">
        <v>70</v>
      </c>
      <c r="L53" s="980">
        <v>17</v>
      </c>
      <c r="M53" s="980">
        <v>18651</v>
      </c>
      <c r="N53" s="980">
        <v>133.55000000000001</v>
      </c>
      <c r="O53" s="947"/>
      <c r="P53" s="882"/>
      <c r="Q53" s="984"/>
    </row>
    <row r="54" spans="2:17" x14ac:dyDescent="0.25">
      <c r="B54" s="938"/>
      <c r="C54" s="939"/>
      <c r="D54" s="971" t="s">
        <v>901</v>
      </c>
      <c r="E54" s="980">
        <v>431</v>
      </c>
      <c r="F54" s="980">
        <v>9</v>
      </c>
      <c r="G54" s="980">
        <v>8</v>
      </c>
      <c r="H54" s="980">
        <v>1335</v>
      </c>
      <c r="I54" s="980">
        <v>23.07</v>
      </c>
      <c r="J54" s="980">
        <v>485</v>
      </c>
      <c r="K54" s="951">
        <v>20</v>
      </c>
      <c r="L54" s="980">
        <v>6</v>
      </c>
      <c r="M54" s="980">
        <v>1454</v>
      </c>
      <c r="N54" s="980">
        <v>10.16</v>
      </c>
      <c r="O54" s="947"/>
      <c r="P54" s="882"/>
      <c r="Q54" s="984"/>
    </row>
    <row r="55" spans="2:17" x14ac:dyDescent="0.25">
      <c r="B55" s="938"/>
      <c r="C55" s="1012" t="s">
        <v>631</v>
      </c>
      <c r="D55" s="1013"/>
      <c r="E55" s="1021">
        <v>36118</v>
      </c>
      <c r="F55" s="1021">
        <v>1391</v>
      </c>
      <c r="G55" s="1021">
        <v>152</v>
      </c>
      <c r="H55" s="1021">
        <v>120909</v>
      </c>
      <c r="I55" s="1021">
        <v>2599.5419999999999</v>
      </c>
      <c r="J55" s="1062">
        <v>33212</v>
      </c>
      <c r="K55" s="1062">
        <v>1533</v>
      </c>
      <c r="L55" s="1062">
        <v>228</v>
      </c>
      <c r="M55" s="1062">
        <v>113151</v>
      </c>
      <c r="N55" s="1062">
        <v>3613.0575899999999</v>
      </c>
      <c r="O55" s="947"/>
      <c r="P55" s="882"/>
      <c r="Q55" s="984"/>
    </row>
    <row r="56" spans="2:17" x14ac:dyDescent="0.25">
      <c r="B56" s="938"/>
      <c r="C56" s="939" t="s">
        <v>632</v>
      </c>
      <c r="D56" s="971" t="s">
        <v>666</v>
      </c>
      <c r="E56" s="951">
        <v>4</v>
      </c>
      <c r="F56" s="980">
        <v>1003</v>
      </c>
      <c r="G56" s="951">
        <v>0</v>
      </c>
      <c r="H56" s="980">
        <v>18200</v>
      </c>
      <c r="I56" s="951" t="s">
        <v>284</v>
      </c>
      <c r="J56" s="951">
        <v>3</v>
      </c>
      <c r="K56" s="980">
        <v>1051</v>
      </c>
      <c r="L56" s="980" t="s">
        <v>284</v>
      </c>
      <c r="M56" s="980">
        <v>18806</v>
      </c>
      <c r="N56" s="951" t="s">
        <v>284</v>
      </c>
      <c r="O56" s="947"/>
      <c r="P56" s="882"/>
      <c r="Q56" s="984"/>
    </row>
    <row r="57" spans="2:17" x14ac:dyDescent="0.25">
      <c r="B57" s="938"/>
      <c r="C57" s="939"/>
      <c r="D57" s="971" t="s">
        <v>542</v>
      </c>
      <c r="E57" s="980">
        <v>27981</v>
      </c>
      <c r="F57" s="980">
        <v>378</v>
      </c>
      <c r="G57" s="980">
        <v>144</v>
      </c>
      <c r="H57" s="980">
        <v>88320</v>
      </c>
      <c r="I57" s="980">
        <v>270.43799999999999</v>
      </c>
      <c r="J57" s="980">
        <v>25762</v>
      </c>
      <c r="K57" s="980">
        <v>409</v>
      </c>
      <c r="L57" s="980">
        <v>238</v>
      </c>
      <c r="M57" s="980">
        <v>81064</v>
      </c>
      <c r="N57" s="980">
        <v>596.11</v>
      </c>
      <c r="O57" s="947"/>
      <c r="P57" s="882"/>
      <c r="Q57" s="984"/>
    </row>
    <row r="58" spans="2:17" x14ac:dyDescent="0.25">
      <c r="B58" s="938"/>
      <c r="C58" s="939"/>
      <c r="D58" s="971" t="s">
        <v>667</v>
      </c>
      <c r="E58" s="980">
        <v>8046</v>
      </c>
      <c r="F58" s="980">
        <v>47</v>
      </c>
      <c r="G58" s="980">
        <v>1</v>
      </c>
      <c r="H58" s="980">
        <v>22153</v>
      </c>
      <c r="I58" s="951" t="s">
        <v>284</v>
      </c>
      <c r="J58" s="980">
        <v>7090</v>
      </c>
      <c r="K58" s="980">
        <v>55</v>
      </c>
      <c r="L58" s="980">
        <v>12</v>
      </c>
      <c r="M58" s="980">
        <v>19222</v>
      </c>
      <c r="N58" s="980">
        <v>7.17</v>
      </c>
      <c r="O58" s="947"/>
      <c r="P58" s="882"/>
      <c r="Q58" s="984"/>
    </row>
    <row r="59" spans="2:17" x14ac:dyDescent="0.25">
      <c r="B59" s="938"/>
      <c r="C59" s="939"/>
      <c r="D59" s="971" t="s">
        <v>901</v>
      </c>
      <c r="E59" s="980">
        <v>386</v>
      </c>
      <c r="F59" s="980">
        <v>8</v>
      </c>
      <c r="G59" s="980">
        <v>7</v>
      </c>
      <c r="H59" s="980">
        <v>1194</v>
      </c>
      <c r="I59" s="980" t="s">
        <v>284</v>
      </c>
      <c r="J59" s="980">
        <v>473</v>
      </c>
      <c r="K59" s="951">
        <v>20</v>
      </c>
      <c r="L59" s="980">
        <v>14</v>
      </c>
      <c r="M59" s="980">
        <v>1401</v>
      </c>
      <c r="N59" s="980">
        <v>6.12</v>
      </c>
      <c r="O59" s="947"/>
      <c r="P59" s="882"/>
      <c r="Q59" s="984"/>
    </row>
    <row r="60" spans="2:17" x14ac:dyDescent="0.25">
      <c r="B60" s="938"/>
      <c r="C60" s="1012" t="s">
        <v>634</v>
      </c>
      <c r="D60" s="1013"/>
      <c r="E60" s="1000">
        <v>36417</v>
      </c>
      <c r="F60" s="1000">
        <v>1436</v>
      </c>
      <c r="G60" s="1000">
        <v>152</v>
      </c>
      <c r="H60" s="1000">
        <v>129867</v>
      </c>
      <c r="I60" s="1000">
        <v>270.43799999999999</v>
      </c>
      <c r="J60" s="1062">
        <v>33328</v>
      </c>
      <c r="K60" s="1062">
        <v>1535</v>
      </c>
      <c r="L60" s="1062">
        <v>264</v>
      </c>
      <c r="M60" s="1062">
        <v>120493</v>
      </c>
      <c r="N60" s="1062">
        <v>609.4</v>
      </c>
      <c r="O60" s="947"/>
      <c r="P60" s="894"/>
      <c r="Q60" s="984"/>
    </row>
    <row r="61" spans="2:17" x14ac:dyDescent="0.25">
      <c r="B61" s="974" t="s">
        <v>669</v>
      </c>
      <c r="C61" s="974"/>
      <c r="D61" s="974"/>
      <c r="E61" s="1001">
        <v>72535</v>
      </c>
      <c r="F61" s="1001">
        <v>2827</v>
      </c>
      <c r="G61" s="1001">
        <v>304</v>
      </c>
      <c r="H61" s="1001">
        <v>250776</v>
      </c>
      <c r="I61" s="1001">
        <v>2869.98</v>
      </c>
      <c r="J61" s="1062">
        <v>66540</v>
      </c>
      <c r="K61" s="1062">
        <v>3068</v>
      </c>
      <c r="L61" s="1062">
        <v>492</v>
      </c>
      <c r="M61" s="1062">
        <v>233644</v>
      </c>
      <c r="N61" s="1062">
        <v>4222.45759</v>
      </c>
      <c r="O61" s="947"/>
      <c r="P61" s="894"/>
      <c r="Q61" s="984"/>
    </row>
    <row r="62" spans="2:17" s="310" customFormat="1" x14ac:dyDescent="0.25">
      <c r="B62" s="998" t="s">
        <v>766</v>
      </c>
      <c r="C62" s="999"/>
      <c r="D62" s="999"/>
      <c r="E62" s="999"/>
      <c r="F62" s="999"/>
      <c r="G62" s="999"/>
      <c r="H62" s="999"/>
      <c r="I62" s="999"/>
      <c r="J62" s="978"/>
      <c r="K62" s="978"/>
      <c r="L62" s="978"/>
      <c r="M62" s="978"/>
      <c r="N62" s="979"/>
      <c r="O62" s="947"/>
      <c r="P62" s="894"/>
      <c r="Q62" s="1022"/>
    </row>
    <row r="63" spans="2:17" s="310" customFormat="1" ht="15" customHeight="1" x14ac:dyDescent="0.25">
      <c r="B63" s="946" t="s">
        <v>902</v>
      </c>
      <c r="C63" s="946"/>
      <c r="D63" s="946"/>
      <c r="E63" s="946"/>
      <c r="F63" s="946"/>
      <c r="G63" s="946"/>
      <c r="H63" s="946"/>
      <c r="I63" s="946"/>
      <c r="J63" s="946"/>
      <c r="K63" s="946"/>
      <c r="L63" s="946"/>
      <c r="M63" s="946"/>
      <c r="N63" s="998"/>
      <c r="O63" s="1023"/>
      <c r="P63" s="894"/>
      <c r="Q63" s="1022"/>
    </row>
    <row r="64" spans="2:17" s="310" customFormat="1" x14ac:dyDescent="0.25">
      <c r="B64" s="995" t="s">
        <v>687</v>
      </c>
      <c r="C64" s="995"/>
      <c r="D64" s="995"/>
      <c r="E64" s="995"/>
      <c r="F64" s="995"/>
      <c r="G64" s="995"/>
      <c r="H64" s="995"/>
      <c r="I64" s="995"/>
      <c r="J64" s="995"/>
      <c r="K64" s="995"/>
      <c r="L64" s="995"/>
      <c r="M64" s="995"/>
      <c r="N64" s="995"/>
      <c r="O64" s="948"/>
      <c r="P64" s="894"/>
      <c r="Q64" s="1022"/>
    </row>
    <row r="65" spans="2:17" x14ac:dyDescent="0.25">
      <c r="B65" s="882"/>
      <c r="C65" s="882"/>
      <c r="D65" s="882"/>
      <c r="E65" s="882"/>
      <c r="F65" s="882"/>
      <c r="G65" s="882"/>
      <c r="H65" s="882"/>
      <c r="I65" s="882"/>
      <c r="J65" s="882"/>
      <c r="K65" s="882"/>
      <c r="L65" s="882"/>
      <c r="M65" s="882"/>
      <c r="N65" s="882"/>
      <c r="O65" s="894"/>
      <c r="P65" s="894"/>
      <c r="Q65" s="984"/>
    </row>
    <row r="66" spans="2:17" x14ac:dyDescent="0.25">
      <c r="B66" s="882"/>
      <c r="C66" s="882"/>
      <c r="D66" s="882"/>
      <c r="E66" s="882"/>
      <c r="F66" s="882"/>
      <c r="G66" s="882"/>
      <c r="H66" s="882"/>
      <c r="I66" s="882"/>
      <c r="J66" s="882"/>
      <c r="K66" s="882"/>
      <c r="L66" s="882"/>
      <c r="M66" s="882"/>
      <c r="N66" s="882"/>
      <c r="O66" s="894"/>
      <c r="P66" s="894"/>
      <c r="Q66" s="984"/>
    </row>
    <row r="67" spans="2:17" x14ac:dyDescent="0.25">
      <c r="B67" s="882"/>
      <c r="C67" s="882"/>
      <c r="D67" s="882"/>
      <c r="E67" s="882"/>
      <c r="F67" s="882"/>
      <c r="G67" s="882"/>
      <c r="H67" s="882"/>
      <c r="I67" s="882"/>
      <c r="J67" s="882"/>
      <c r="K67" s="882"/>
      <c r="L67" s="882"/>
      <c r="M67" s="882"/>
      <c r="N67" s="882"/>
      <c r="O67" s="894"/>
      <c r="P67" s="894"/>
      <c r="Q67" s="984"/>
    </row>
  </sheetData>
  <mergeCells count="50">
    <mergeCell ref="B61:D61"/>
    <mergeCell ref="B62:I62"/>
    <mergeCell ref="B63:N63"/>
    <mergeCell ref="B64:N64"/>
    <mergeCell ref="J49:L49"/>
    <mergeCell ref="M49:M50"/>
    <mergeCell ref="N49:N50"/>
    <mergeCell ref="B51:B60"/>
    <mergeCell ref="C51:C54"/>
    <mergeCell ref="C55:D55"/>
    <mergeCell ref="C56:C59"/>
    <mergeCell ref="C60:D60"/>
    <mergeCell ref="B44:I44"/>
    <mergeCell ref="B47:N47"/>
    <mergeCell ref="B48:B50"/>
    <mergeCell ref="C48:C50"/>
    <mergeCell ref="D48:D50"/>
    <mergeCell ref="E48:I48"/>
    <mergeCell ref="J48:N48"/>
    <mergeCell ref="E49:G49"/>
    <mergeCell ref="H49:H50"/>
    <mergeCell ref="I49:I50"/>
    <mergeCell ref="B31:D31"/>
    <mergeCell ref="B32:K32"/>
    <mergeCell ref="B33:K33"/>
    <mergeCell ref="B36:B37"/>
    <mergeCell ref="C36:G36"/>
    <mergeCell ref="H36:H37"/>
    <mergeCell ref="I36:I37"/>
    <mergeCell ref="K19:K20"/>
    <mergeCell ref="B21:B25"/>
    <mergeCell ref="C24:D24"/>
    <mergeCell ref="C25:D25"/>
    <mergeCell ref="B26:B30"/>
    <mergeCell ref="C29:D29"/>
    <mergeCell ref="C30:D30"/>
    <mergeCell ref="B10:B14"/>
    <mergeCell ref="B15:C15"/>
    <mergeCell ref="B16:J16"/>
    <mergeCell ref="B19:B20"/>
    <mergeCell ref="C19:C20"/>
    <mergeCell ref="D19:D20"/>
    <mergeCell ref="E19:I19"/>
    <mergeCell ref="J19:J20"/>
    <mergeCell ref="B4:B5"/>
    <mergeCell ref="C4:C5"/>
    <mergeCell ref="D4:H4"/>
    <mergeCell ref="I4:I5"/>
    <mergeCell ref="J4:J5"/>
    <mergeCell ref="B6:B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P75"/>
  <sheetViews>
    <sheetView zoomScaleNormal="100" workbookViewId="0"/>
  </sheetViews>
  <sheetFormatPr baseColWidth="10" defaultColWidth="11.42578125" defaultRowHeight="15" x14ac:dyDescent="0.25"/>
  <cols>
    <col min="1" max="1" width="3.7109375" style="309" customWidth="1"/>
    <col min="2" max="2" width="30.28515625" style="309" bestFit="1" customWidth="1"/>
    <col min="3" max="3" width="34" style="309" customWidth="1"/>
    <col min="4" max="4" width="37.42578125" style="309" customWidth="1"/>
    <col min="5" max="5" width="19.7109375" style="309" customWidth="1"/>
    <col min="6" max="16384" width="11.42578125" style="309"/>
  </cols>
  <sheetData>
    <row r="2" spans="1:15" x14ac:dyDescent="0.25">
      <c r="B2" s="880" t="s">
        <v>952</v>
      </c>
    </row>
    <row r="3" spans="1:15" x14ac:dyDescent="0.25">
      <c r="A3" s="310"/>
      <c r="B3" s="984"/>
    </row>
    <row r="4" spans="1:15" ht="15" customHeight="1" x14ac:dyDescent="0.25">
      <c r="A4" s="883"/>
      <c r="B4" s="884" t="s">
        <v>728</v>
      </c>
      <c r="C4" s="884" t="s">
        <v>729</v>
      </c>
      <c r="D4" s="885" t="s">
        <v>774</v>
      </c>
      <c r="E4" s="884"/>
      <c r="F4" s="884"/>
      <c r="G4" s="884"/>
      <c r="H4" s="884"/>
      <c r="I4" s="1037" t="s">
        <v>2</v>
      </c>
      <c r="J4" s="1037" t="s">
        <v>3</v>
      </c>
      <c r="K4" s="882"/>
      <c r="L4" s="882"/>
      <c r="M4" s="882"/>
      <c r="N4" s="882"/>
      <c r="O4" s="882"/>
    </row>
    <row r="5" spans="1:15" x14ac:dyDescent="0.25">
      <c r="A5" s="886"/>
      <c r="B5" s="884"/>
      <c r="C5" s="884"/>
      <c r="D5" s="887">
        <v>2014</v>
      </c>
      <c r="E5" s="887">
        <v>2015</v>
      </c>
      <c r="F5" s="887">
        <v>2016</v>
      </c>
      <c r="G5" s="887">
        <v>2017</v>
      </c>
      <c r="H5" s="1038">
        <v>2018</v>
      </c>
      <c r="I5" s="1037"/>
      <c r="J5" s="1037"/>
      <c r="K5" s="882"/>
      <c r="L5" s="882"/>
      <c r="M5" s="882"/>
      <c r="N5" s="882"/>
      <c r="O5" s="882"/>
    </row>
    <row r="6" spans="1:15" x14ac:dyDescent="0.25">
      <c r="A6" s="886"/>
      <c r="B6" s="888" t="s">
        <v>705</v>
      </c>
      <c r="C6" s="889" t="s">
        <v>703</v>
      </c>
      <c r="D6" s="905">
        <v>60</v>
      </c>
      <c r="E6" s="905">
        <v>62</v>
      </c>
      <c r="F6" s="905">
        <v>24</v>
      </c>
      <c r="G6" s="905">
        <v>13</v>
      </c>
      <c r="H6" s="1055">
        <v>13</v>
      </c>
      <c r="I6" s="892">
        <v>1</v>
      </c>
      <c r="J6" s="892">
        <v>0</v>
      </c>
      <c r="K6" s="882"/>
      <c r="L6" s="882"/>
      <c r="M6" s="882"/>
      <c r="N6" s="882"/>
      <c r="O6" s="882"/>
    </row>
    <row r="7" spans="1:15" x14ac:dyDescent="0.25">
      <c r="A7" s="310"/>
      <c r="B7" s="888"/>
      <c r="C7" s="889" t="s">
        <v>712</v>
      </c>
      <c r="D7" s="905" t="s">
        <v>284</v>
      </c>
      <c r="E7" s="905">
        <v>1</v>
      </c>
      <c r="F7" s="905" t="s">
        <v>284</v>
      </c>
      <c r="G7" s="905" t="s">
        <v>284</v>
      </c>
      <c r="H7" s="1055" t="s">
        <v>284</v>
      </c>
      <c r="I7" s="892">
        <v>0</v>
      </c>
      <c r="J7" s="892" t="s">
        <v>284</v>
      </c>
      <c r="K7" s="882"/>
      <c r="L7" s="882"/>
      <c r="M7" s="882"/>
      <c r="N7" s="882"/>
      <c r="O7" s="882"/>
    </row>
    <row r="8" spans="1:15" x14ac:dyDescent="0.25">
      <c r="A8" s="310"/>
      <c r="B8" s="888"/>
      <c r="C8" s="897" t="s">
        <v>707</v>
      </c>
      <c r="D8" s="1000">
        <v>60</v>
      </c>
      <c r="E8" s="1000">
        <v>63</v>
      </c>
      <c r="F8" s="1000">
        <v>24</v>
      </c>
      <c r="G8" s="1000">
        <v>13</v>
      </c>
      <c r="H8" s="1062">
        <v>13</v>
      </c>
      <c r="I8" s="900">
        <v>1</v>
      </c>
      <c r="J8" s="900">
        <v>0</v>
      </c>
      <c r="K8" s="882"/>
      <c r="L8" s="882"/>
      <c r="M8" s="882"/>
      <c r="N8" s="882"/>
      <c r="O8" s="882"/>
    </row>
    <row r="9" spans="1:15" x14ac:dyDescent="0.25">
      <c r="B9" s="888" t="s">
        <v>715</v>
      </c>
      <c r="C9" s="889" t="s">
        <v>406</v>
      </c>
      <c r="D9" s="905">
        <v>153</v>
      </c>
      <c r="E9" s="905">
        <v>126</v>
      </c>
      <c r="F9" s="905">
        <v>76</v>
      </c>
      <c r="G9" s="905">
        <v>62</v>
      </c>
      <c r="H9" s="1055">
        <v>69</v>
      </c>
      <c r="I9" s="892">
        <v>0.98571428571428577</v>
      </c>
      <c r="J9" s="892">
        <v>0.11290322580645151</v>
      </c>
      <c r="K9" s="882"/>
      <c r="L9" s="882"/>
      <c r="M9" s="882"/>
      <c r="N9" s="882"/>
      <c r="O9" s="882"/>
    </row>
    <row r="10" spans="1:15" x14ac:dyDescent="0.25">
      <c r="B10" s="888"/>
      <c r="C10" s="889" t="s">
        <v>731</v>
      </c>
      <c r="D10" s="905" t="s">
        <v>284</v>
      </c>
      <c r="E10" s="905" t="s">
        <v>284</v>
      </c>
      <c r="F10" s="905">
        <v>1</v>
      </c>
      <c r="G10" s="905">
        <v>2</v>
      </c>
      <c r="H10" s="1055" t="s">
        <v>284</v>
      </c>
      <c r="I10" s="892">
        <v>0</v>
      </c>
      <c r="J10" s="892">
        <v>-1</v>
      </c>
      <c r="K10" s="882"/>
      <c r="L10" s="882"/>
      <c r="M10" s="882"/>
      <c r="N10" s="882"/>
      <c r="O10" s="882"/>
    </row>
    <row r="11" spans="1:15" x14ac:dyDescent="0.25">
      <c r="B11" s="888"/>
      <c r="C11" s="889" t="s">
        <v>722</v>
      </c>
      <c r="D11" s="905" t="s">
        <v>284</v>
      </c>
      <c r="E11" s="905">
        <v>1</v>
      </c>
      <c r="F11" s="905" t="s">
        <v>284</v>
      </c>
      <c r="G11" s="905" t="s">
        <v>284</v>
      </c>
      <c r="H11" s="1055" t="s">
        <v>284</v>
      </c>
      <c r="I11" s="892">
        <v>0</v>
      </c>
      <c r="J11" s="892" t="s">
        <v>284</v>
      </c>
      <c r="K11" s="882"/>
      <c r="L11" s="882"/>
      <c r="M11" s="882"/>
      <c r="N11" s="882"/>
      <c r="O11" s="882"/>
    </row>
    <row r="12" spans="1:15" x14ac:dyDescent="0.25">
      <c r="A12" s="310"/>
      <c r="B12" s="888"/>
      <c r="C12" s="889" t="s">
        <v>714</v>
      </c>
      <c r="D12" s="905">
        <v>1</v>
      </c>
      <c r="E12" s="905" t="s">
        <v>284</v>
      </c>
      <c r="F12" s="905">
        <v>1</v>
      </c>
      <c r="G12" s="905">
        <v>1</v>
      </c>
      <c r="H12" s="1055">
        <v>1</v>
      </c>
      <c r="I12" s="892">
        <v>1.4285714285714285E-2</v>
      </c>
      <c r="J12" s="892">
        <v>0</v>
      </c>
      <c r="K12" s="882"/>
      <c r="L12" s="882"/>
      <c r="M12" s="882"/>
      <c r="N12" s="882"/>
      <c r="O12" s="882"/>
    </row>
    <row r="13" spans="1:15" x14ac:dyDescent="0.25">
      <c r="A13" s="310"/>
      <c r="B13" s="888"/>
      <c r="C13" s="897" t="s">
        <v>716</v>
      </c>
      <c r="D13" s="1000">
        <v>154</v>
      </c>
      <c r="E13" s="1000">
        <v>127</v>
      </c>
      <c r="F13" s="1000">
        <v>78</v>
      </c>
      <c r="G13" s="1000">
        <v>65</v>
      </c>
      <c r="H13" s="1062">
        <v>70</v>
      </c>
      <c r="I13" s="900">
        <v>1</v>
      </c>
      <c r="J13" s="900">
        <v>7.6923076923076872E-2</v>
      </c>
      <c r="K13" s="882"/>
      <c r="L13" s="882"/>
      <c r="M13" s="882"/>
      <c r="N13" s="882"/>
      <c r="O13" s="882"/>
    </row>
    <row r="14" spans="1:15" x14ac:dyDescent="0.25">
      <c r="A14" s="310"/>
      <c r="B14" s="906" t="s">
        <v>678</v>
      </c>
      <c r="C14" s="906"/>
      <c r="D14" s="1001">
        <v>214</v>
      </c>
      <c r="E14" s="1001">
        <v>190</v>
      </c>
      <c r="F14" s="1001">
        <v>102</v>
      </c>
      <c r="G14" s="1001">
        <v>78</v>
      </c>
      <c r="H14" s="1062">
        <v>83</v>
      </c>
      <c r="I14" s="909"/>
      <c r="J14" s="909">
        <v>6.4102564102564097E-2</v>
      </c>
      <c r="K14" s="882"/>
      <c r="L14" s="882"/>
      <c r="M14" s="882"/>
      <c r="N14" s="882"/>
      <c r="O14" s="882"/>
    </row>
    <row r="15" spans="1:15" ht="15" customHeight="1" x14ac:dyDescent="0.25">
      <c r="A15" s="310"/>
      <c r="B15" s="910" t="s">
        <v>733</v>
      </c>
      <c r="C15" s="910"/>
      <c r="D15" s="910"/>
      <c r="E15" s="910"/>
      <c r="F15" s="910"/>
      <c r="G15" s="910"/>
      <c r="H15" s="910"/>
      <c r="I15" s="910"/>
      <c r="J15" s="910"/>
      <c r="K15" s="882"/>
      <c r="L15" s="882"/>
      <c r="M15" s="882"/>
      <c r="N15" s="882"/>
      <c r="O15" s="882"/>
    </row>
    <row r="16" spans="1:15" ht="15" customHeight="1" x14ac:dyDescent="0.25">
      <c r="A16" s="310"/>
      <c r="B16" s="961"/>
      <c r="C16" s="961"/>
      <c r="D16" s="961"/>
      <c r="E16" s="961"/>
      <c r="F16" s="961"/>
      <c r="G16" s="961"/>
      <c r="H16" s="961"/>
      <c r="I16" s="961"/>
      <c r="J16" s="961"/>
      <c r="K16" s="882"/>
      <c r="L16" s="882"/>
      <c r="M16" s="882"/>
      <c r="N16" s="882"/>
      <c r="O16" s="882"/>
    </row>
    <row r="17" spans="1:15" x14ac:dyDescent="0.25">
      <c r="A17" s="310"/>
      <c r="B17" s="882"/>
      <c r="C17" s="882"/>
      <c r="D17" s="882"/>
      <c r="E17" s="882"/>
      <c r="F17" s="882"/>
      <c r="G17" s="882"/>
      <c r="H17" s="882"/>
      <c r="I17" s="882"/>
      <c r="J17" s="882"/>
      <c r="K17" s="882"/>
      <c r="L17" s="882"/>
      <c r="M17" s="882"/>
      <c r="N17" s="882"/>
      <c r="O17" s="882"/>
    </row>
    <row r="18" spans="1:15" ht="15" customHeight="1" x14ac:dyDescent="0.25">
      <c r="A18" s="883"/>
      <c r="B18" s="884" t="s">
        <v>734</v>
      </c>
      <c r="C18" s="884" t="s">
        <v>735</v>
      </c>
      <c r="D18" s="884" t="s">
        <v>25</v>
      </c>
      <c r="E18" s="884" t="s">
        <v>736</v>
      </c>
      <c r="F18" s="884"/>
      <c r="G18" s="884"/>
      <c r="H18" s="884"/>
      <c r="I18" s="884"/>
      <c r="J18" s="1041" t="s">
        <v>2</v>
      </c>
      <c r="K18" s="1042" t="s">
        <v>3</v>
      </c>
      <c r="L18" s="882"/>
      <c r="M18" s="882"/>
      <c r="N18" s="882"/>
      <c r="O18" s="882"/>
    </row>
    <row r="19" spans="1:15" x14ac:dyDescent="0.25">
      <c r="A19" s="886"/>
      <c r="B19" s="884"/>
      <c r="C19" s="884"/>
      <c r="D19" s="884"/>
      <c r="E19" s="911">
        <v>2014</v>
      </c>
      <c r="F19" s="911">
        <v>2015</v>
      </c>
      <c r="G19" s="911">
        <v>2016</v>
      </c>
      <c r="H19" s="911">
        <v>2017</v>
      </c>
      <c r="I19" s="1043">
        <v>2018</v>
      </c>
      <c r="J19" s="1041"/>
      <c r="K19" s="1042"/>
      <c r="L19" s="882"/>
      <c r="M19" s="882"/>
      <c r="N19" s="882"/>
      <c r="O19" s="882"/>
    </row>
    <row r="20" spans="1:15" x14ac:dyDescent="0.25">
      <c r="A20" s="886"/>
      <c r="B20" s="888" t="s">
        <v>737</v>
      </c>
      <c r="C20" s="889" t="s">
        <v>903</v>
      </c>
      <c r="D20" s="889" t="s">
        <v>904</v>
      </c>
      <c r="E20" s="987">
        <v>0.33446894999999999</v>
      </c>
      <c r="F20" s="987">
        <v>0.28119643</v>
      </c>
      <c r="G20" s="987">
        <v>0.7057929300000001</v>
      </c>
      <c r="H20" s="987">
        <v>0.50719197000000005</v>
      </c>
      <c r="I20" s="1056">
        <v>0.60668999999999995</v>
      </c>
      <c r="J20" s="917">
        <v>0.50535939683599651</v>
      </c>
      <c r="K20" s="917">
        <v>0.19617430063019303</v>
      </c>
      <c r="L20" s="882"/>
      <c r="M20" s="882"/>
      <c r="N20" s="882"/>
      <c r="O20" s="882"/>
    </row>
    <row r="21" spans="1:15" x14ac:dyDescent="0.25">
      <c r="A21" s="310"/>
      <c r="B21" s="888"/>
      <c r="C21" s="889" t="s">
        <v>905</v>
      </c>
      <c r="D21" s="889" t="s">
        <v>906</v>
      </c>
      <c r="E21" s="987">
        <v>0.24276697</v>
      </c>
      <c r="F21" s="987">
        <v>5.6312200000000007E-2</v>
      </c>
      <c r="G21" s="987">
        <v>0</v>
      </c>
      <c r="H21" s="987">
        <v>0.27635854000000004</v>
      </c>
      <c r="I21" s="1056">
        <v>0.35896725000000002</v>
      </c>
      <c r="J21" s="917">
        <v>0.29901180659624582</v>
      </c>
      <c r="K21" s="917">
        <v>0.2989186076898509</v>
      </c>
      <c r="L21" s="882"/>
      <c r="M21" s="882"/>
      <c r="N21" s="882"/>
      <c r="O21" s="882"/>
    </row>
    <row r="22" spans="1:15" ht="18" x14ac:dyDescent="0.25">
      <c r="A22" s="310"/>
      <c r="B22" s="888"/>
      <c r="C22" s="1024" t="s">
        <v>907</v>
      </c>
      <c r="D22" s="889" t="s">
        <v>908</v>
      </c>
      <c r="E22" s="987">
        <v>0</v>
      </c>
      <c r="F22" s="987">
        <v>0</v>
      </c>
      <c r="G22" s="987">
        <v>0</v>
      </c>
      <c r="H22" s="987">
        <v>0</v>
      </c>
      <c r="I22" s="1056">
        <v>0.2007304</v>
      </c>
      <c r="J22" s="917">
        <v>0.16720399853409207</v>
      </c>
      <c r="K22" s="917" t="s">
        <v>284</v>
      </c>
      <c r="L22" s="882"/>
      <c r="M22" s="882"/>
      <c r="N22" s="882"/>
      <c r="O22" s="882"/>
    </row>
    <row r="23" spans="1:15" x14ac:dyDescent="0.25">
      <c r="B23" s="888"/>
      <c r="C23" s="918" t="s">
        <v>71</v>
      </c>
      <c r="D23" s="918"/>
      <c r="E23" s="987">
        <v>1.8936694899999997</v>
      </c>
      <c r="F23" s="987">
        <v>4.9684240099999997</v>
      </c>
      <c r="G23" s="987">
        <v>0.41888671999999988</v>
      </c>
      <c r="H23" s="987">
        <v>2.0461449999999999E-2</v>
      </c>
      <c r="I23" s="1056">
        <v>3.4124309999999998E-2</v>
      </c>
      <c r="J23" s="917">
        <v>2.8424798033665568E-2</v>
      </c>
      <c r="K23" s="917">
        <v>0.66773664622986151</v>
      </c>
      <c r="L23" s="882"/>
      <c r="M23" s="882"/>
      <c r="N23" s="882"/>
      <c r="O23" s="882"/>
    </row>
    <row r="24" spans="1:15" ht="27.6" customHeight="1" x14ac:dyDescent="0.25">
      <c r="B24" s="888"/>
      <c r="C24" s="919" t="s">
        <v>18</v>
      </c>
      <c r="D24" s="919"/>
      <c r="E24" s="988">
        <v>2.4709054099999999</v>
      </c>
      <c r="F24" s="988">
        <v>5.30593264</v>
      </c>
      <c r="G24" s="988">
        <v>1.12467965</v>
      </c>
      <c r="H24" s="988">
        <v>0.80401196000000008</v>
      </c>
      <c r="I24" s="1059">
        <v>1.20051196</v>
      </c>
      <c r="J24" s="922">
        <v>1</v>
      </c>
      <c r="K24" s="922">
        <v>0.49315186803937583</v>
      </c>
      <c r="L24" s="882"/>
      <c r="M24" s="882"/>
      <c r="N24" s="882"/>
      <c r="O24" s="882"/>
    </row>
    <row r="25" spans="1:15" x14ac:dyDescent="0.25">
      <c r="B25" s="888" t="s">
        <v>745</v>
      </c>
      <c r="C25" s="889" t="s">
        <v>909</v>
      </c>
      <c r="D25" s="889" t="s">
        <v>487</v>
      </c>
      <c r="E25" s="987">
        <v>2.4624028900000003</v>
      </c>
      <c r="F25" s="987">
        <v>1.4903634100000001</v>
      </c>
      <c r="G25" s="987">
        <v>1.3254564</v>
      </c>
      <c r="H25" s="987">
        <v>1.43665697</v>
      </c>
      <c r="I25" s="1056">
        <v>0.85411051999999998</v>
      </c>
      <c r="J25" s="917">
        <v>0.44040589382157641</v>
      </c>
      <c r="K25" s="917">
        <v>-0.40548750478689433</v>
      </c>
      <c r="L25" s="882"/>
      <c r="M25" s="882"/>
      <c r="N25" s="882"/>
      <c r="O25" s="882"/>
    </row>
    <row r="26" spans="1:15" ht="15" customHeight="1" x14ac:dyDescent="0.25">
      <c r="B26" s="888"/>
      <c r="C26" s="889" t="s">
        <v>910</v>
      </c>
      <c r="D26" s="889" t="s">
        <v>911</v>
      </c>
      <c r="E26" s="987">
        <v>1.0502158300000002</v>
      </c>
      <c r="F26" s="987">
        <v>0.87553459</v>
      </c>
      <c r="G26" s="987">
        <v>0.62587792000000009</v>
      </c>
      <c r="H26" s="987">
        <v>0.60959507999999996</v>
      </c>
      <c r="I26" s="1056">
        <v>0.70347268000000007</v>
      </c>
      <c r="J26" s="917">
        <v>0.36273234805076493</v>
      </c>
      <c r="K26" s="917">
        <v>0.15399993057686778</v>
      </c>
      <c r="L26" s="882"/>
      <c r="M26" s="882"/>
      <c r="N26" s="882"/>
      <c r="O26" s="882"/>
    </row>
    <row r="27" spans="1:15" x14ac:dyDescent="0.25">
      <c r="B27" s="888"/>
      <c r="C27" s="889" t="s">
        <v>822</v>
      </c>
      <c r="D27" s="889" t="s">
        <v>823</v>
      </c>
      <c r="E27" s="987">
        <v>0.61012953000000003</v>
      </c>
      <c r="F27" s="987">
        <v>0.49144862000000006</v>
      </c>
      <c r="G27" s="987">
        <v>0.1967149</v>
      </c>
      <c r="H27" s="987">
        <v>0.18429514000000002</v>
      </c>
      <c r="I27" s="1056">
        <v>0.32592928999999998</v>
      </c>
      <c r="J27" s="917">
        <v>0.168059258051384</v>
      </c>
      <c r="K27" s="917">
        <v>0.76851809548531747</v>
      </c>
      <c r="L27" s="882"/>
      <c r="M27" s="882"/>
      <c r="N27" s="882"/>
      <c r="O27" s="882"/>
    </row>
    <row r="28" spans="1:15" x14ac:dyDescent="0.25">
      <c r="A28" s="310"/>
      <c r="B28" s="888"/>
      <c r="C28" s="918" t="s">
        <v>71</v>
      </c>
      <c r="D28" s="918"/>
      <c r="E28" s="987">
        <v>0.71079582000000008</v>
      </c>
      <c r="F28" s="987">
        <v>0.43953668000000001</v>
      </c>
      <c r="G28" s="987">
        <v>0.23109389999999996</v>
      </c>
      <c r="H28" s="987">
        <v>0.23726999999999998</v>
      </c>
      <c r="I28" s="1056">
        <v>5.5858740000000011E-2</v>
      </c>
      <c r="J28" s="917">
        <v>2.8802500076274728E-2</v>
      </c>
      <c r="K28" s="917">
        <v>-0.7645773169806549</v>
      </c>
      <c r="L28" s="882"/>
      <c r="M28" s="882"/>
      <c r="N28" s="882"/>
      <c r="O28" s="882"/>
    </row>
    <row r="29" spans="1:15" ht="27.6" customHeight="1" x14ac:dyDescent="0.25">
      <c r="A29" s="310"/>
      <c r="B29" s="888"/>
      <c r="C29" s="919" t="s">
        <v>22</v>
      </c>
      <c r="D29" s="919"/>
      <c r="E29" s="988">
        <v>4.8335440700000012</v>
      </c>
      <c r="F29" s="988">
        <v>3.2968833000000002</v>
      </c>
      <c r="G29" s="988">
        <v>2.3791431199999997</v>
      </c>
      <c r="H29" s="988">
        <v>2.4678171900000003</v>
      </c>
      <c r="I29" s="1059">
        <v>1.9393712299999999</v>
      </c>
      <c r="J29" s="922">
        <v>1</v>
      </c>
      <c r="K29" s="922">
        <v>-0.21413497002182746</v>
      </c>
      <c r="L29" s="882"/>
      <c r="M29" s="882"/>
      <c r="N29" s="882"/>
      <c r="O29" s="882"/>
    </row>
    <row r="30" spans="1:15" x14ac:dyDescent="0.25">
      <c r="A30" s="310"/>
      <c r="B30" s="1025" t="s">
        <v>912</v>
      </c>
      <c r="C30" s="1026"/>
      <c r="D30" s="1027"/>
      <c r="E30" s="989">
        <v>7.3044494800000006</v>
      </c>
      <c r="F30" s="989">
        <v>8.602815940000001</v>
      </c>
      <c r="G30" s="989">
        <v>3.5038227700000002</v>
      </c>
      <c r="H30" s="989">
        <v>3.2718291500000003</v>
      </c>
      <c r="I30" s="1059">
        <v>3.1398831899999999</v>
      </c>
      <c r="J30" s="1060"/>
      <c r="K30" s="1047">
        <v>-4.0327888147827173E-2</v>
      </c>
      <c r="L30" s="882"/>
      <c r="M30" s="882"/>
      <c r="N30" s="882"/>
      <c r="O30" s="882"/>
    </row>
    <row r="31" spans="1:15" x14ac:dyDescent="0.25">
      <c r="A31" s="310"/>
      <c r="B31" s="910" t="s">
        <v>754</v>
      </c>
      <c r="C31" s="910"/>
      <c r="D31" s="910"/>
      <c r="E31" s="910"/>
      <c r="F31" s="910"/>
      <c r="G31" s="910"/>
      <c r="H31" s="910"/>
      <c r="I31" s="910"/>
      <c r="J31" s="910"/>
      <c r="K31" s="910"/>
      <c r="L31" s="882"/>
      <c r="M31" s="882"/>
      <c r="N31" s="882"/>
      <c r="O31" s="882"/>
    </row>
    <row r="32" spans="1:15" x14ac:dyDescent="0.25">
      <c r="A32" s="310"/>
      <c r="B32" s="910" t="s">
        <v>755</v>
      </c>
      <c r="C32" s="910"/>
      <c r="D32" s="910"/>
      <c r="E32" s="910"/>
      <c r="F32" s="910"/>
      <c r="G32" s="910"/>
      <c r="H32" s="910"/>
      <c r="I32" s="910"/>
      <c r="J32" s="910"/>
      <c r="K32" s="910"/>
      <c r="L32" s="882"/>
      <c r="M32" s="882"/>
      <c r="N32" s="882"/>
      <c r="O32" s="882"/>
    </row>
    <row r="33" spans="1:15" x14ac:dyDescent="0.25">
      <c r="A33" s="310"/>
      <c r="B33" s="1006"/>
      <c r="C33" s="1006"/>
      <c r="D33" s="1006"/>
      <c r="E33" s="1006"/>
      <c r="F33" s="1006"/>
      <c r="G33" s="1006"/>
      <c r="H33" s="1006"/>
      <c r="I33" s="1006"/>
      <c r="J33" s="1006"/>
      <c r="K33" s="1006"/>
      <c r="L33" s="882"/>
      <c r="M33" s="882"/>
      <c r="N33" s="882"/>
      <c r="O33" s="882"/>
    </row>
    <row r="34" spans="1:15" x14ac:dyDescent="0.25">
      <c r="A34" s="310"/>
      <c r="B34" s="882"/>
      <c r="C34" s="882"/>
      <c r="D34" s="882"/>
      <c r="E34" s="882"/>
      <c r="F34" s="882"/>
      <c r="G34" s="882"/>
      <c r="H34" s="882"/>
      <c r="I34" s="882"/>
      <c r="J34" s="882"/>
      <c r="K34" s="882"/>
      <c r="L34" s="882"/>
      <c r="M34" s="882"/>
      <c r="N34" s="882"/>
      <c r="O34" s="882"/>
    </row>
    <row r="35" spans="1:15" ht="15" customHeight="1" x14ac:dyDescent="0.25">
      <c r="A35" s="883"/>
      <c r="B35" s="884" t="s">
        <v>756</v>
      </c>
      <c r="C35" s="884" t="s">
        <v>757</v>
      </c>
      <c r="D35" s="884"/>
      <c r="E35" s="884"/>
      <c r="F35" s="884"/>
      <c r="G35" s="884"/>
      <c r="H35" s="1041" t="s">
        <v>2</v>
      </c>
      <c r="I35" s="1048" t="s">
        <v>3</v>
      </c>
      <c r="J35" s="882"/>
      <c r="K35" s="882"/>
      <c r="L35" s="882"/>
      <c r="M35" s="882"/>
      <c r="N35" s="882"/>
      <c r="O35" s="882"/>
    </row>
    <row r="36" spans="1:15" x14ac:dyDescent="0.25">
      <c r="A36" s="310"/>
      <c r="B36" s="884"/>
      <c r="C36" s="911">
        <v>2014</v>
      </c>
      <c r="D36" s="911">
        <v>2015</v>
      </c>
      <c r="E36" s="911">
        <v>2016</v>
      </c>
      <c r="F36" s="911">
        <v>2017</v>
      </c>
      <c r="G36" s="1043">
        <v>2018</v>
      </c>
      <c r="H36" s="1041"/>
      <c r="I36" s="1048"/>
      <c r="J36" s="882"/>
      <c r="K36" s="882"/>
      <c r="L36" s="882"/>
      <c r="M36" s="882"/>
      <c r="N36" s="882"/>
      <c r="O36" s="882"/>
    </row>
    <row r="37" spans="1:15" x14ac:dyDescent="0.25">
      <c r="A37" s="310"/>
      <c r="B37" s="926" t="s">
        <v>562</v>
      </c>
      <c r="C37" s="964">
        <v>4.5126980000000004E-2</v>
      </c>
      <c r="D37" s="964">
        <v>3.4532960000000008E-2</v>
      </c>
      <c r="E37" s="964">
        <v>1.215193E-2</v>
      </c>
      <c r="F37" s="964">
        <v>1.6052800000000002E-3</v>
      </c>
      <c r="G37" s="1057">
        <v>1.4390760000000002E-2</v>
      </c>
      <c r="H37" s="965">
        <v>3.8200156763677377E-2</v>
      </c>
      <c r="I37" s="928">
        <v>7.9646416824479225</v>
      </c>
      <c r="J37" s="882"/>
      <c r="K37" s="882"/>
      <c r="L37" s="882"/>
      <c r="M37" s="882"/>
      <c r="N37" s="882"/>
      <c r="O37" s="882"/>
    </row>
    <row r="38" spans="1:15" x14ac:dyDescent="0.25">
      <c r="A38" s="310"/>
      <c r="B38" s="926" t="s">
        <v>758</v>
      </c>
      <c r="C38" s="964">
        <v>0.90496100999999984</v>
      </c>
      <c r="D38" s="964">
        <v>0.60975070999999992</v>
      </c>
      <c r="E38" s="964">
        <v>0.43843839999999989</v>
      </c>
      <c r="F38" s="964">
        <v>0.45600157000000002</v>
      </c>
      <c r="G38" s="1057">
        <v>0.36225663000000002</v>
      </c>
      <c r="H38" s="965">
        <v>0.96160731293423507</v>
      </c>
      <c r="I38" s="928">
        <v>-0.2055803009625603</v>
      </c>
      <c r="J38" s="882"/>
      <c r="K38" s="882"/>
      <c r="L38" s="882"/>
      <c r="M38" s="882"/>
      <c r="N38" s="882"/>
      <c r="O38" s="882"/>
    </row>
    <row r="39" spans="1:15" ht="18" x14ac:dyDescent="0.25">
      <c r="A39" s="310"/>
      <c r="B39" s="926" t="s">
        <v>564</v>
      </c>
      <c r="C39" s="964">
        <v>0</v>
      </c>
      <c r="D39" s="964">
        <v>0</v>
      </c>
      <c r="E39" s="964">
        <v>0</v>
      </c>
      <c r="F39" s="964">
        <v>0</v>
      </c>
      <c r="G39" s="1057">
        <v>0</v>
      </c>
      <c r="H39" s="965">
        <v>0</v>
      </c>
      <c r="I39" s="928" t="s">
        <v>284</v>
      </c>
      <c r="J39" s="882"/>
      <c r="K39" s="882"/>
      <c r="L39" s="882"/>
      <c r="M39" s="882"/>
      <c r="N39" s="882"/>
      <c r="O39" s="882"/>
    </row>
    <row r="40" spans="1:15" x14ac:dyDescent="0.25">
      <c r="A40" s="310"/>
      <c r="B40" s="926" t="s">
        <v>759</v>
      </c>
      <c r="C40" s="964">
        <v>0</v>
      </c>
      <c r="D40" s="964">
        <v>0</v>
      </c>
      <c r="E40" s="964">
        <v>0</v>
      </c>
      <c r="F40" s="964">
        <v>0</v>
      </c>
      <c r="G40" s="1057">
        <v>0</v>
      </c>
      <c r="H40" s="965">
        <v>0</v>
      </c>
      <c r="I40" s="928" t="s">
        <v>284</v>
      </c>
      <c r="J40" s="882"/>
      <c r="K40" s="882"/>
      <c r="L40" s="882"/>
      <c r="M40" s="882"/>
      <c r="N40" s="882"/>
      <c r="O40" s="882"/>
    </row>
    <row r="41" spans="1:15" x14ac:dyDescent="0.25">
      <c r="A41" s="310"/>
      <c r="B41" s="926" t="s">
        <v>566</v>
      </c>
      <c r="C41" s="964">
        <v>4.1638999999999999E-4</v>
      </c>
      <c r="D41" s="964">
        <v>5.57181E-3</v>
      </c>
      <c r="E41" s="964">
        <v>8.1000000000000008E-7</v>
      </c>
      <c r="F41" s="964">
        <v>5.84E-6</v>
      </c>
      <c r="G41" s="1057">
        <v>7.2529999999999998E-5</v>
      </c>
      <c r="H41" s="965">
        <v>1.9253030208755617E-4</v>
      </c>
      <c r="I41" s="928">
        <v>11.419520547945206</v>
      </c>
      <c r="J41" s="882"/>
      <c r="K41" s="882"/>
      <c r="L41" s="882"/>
      <c r="M41" s="882"/>
      <c r="N41" s="882"/>
      <c r="O41" s="882"/>
    </row>
    <row r="42" spans="1:15" x14ac:dyDescent="0.25">
      <c r="A42" s="310"/>
      <c r="B42" s="929" t="s">
        <v>582</v>
      </c>
      <c r="C42" s="966">
        <v>0.95050437999999993</v>
      </c>
      <c r="D42" s="966">
        <v>0.64985547999999993</v>
      </c>
      <c r="E42" s="966">
        <v>0.45059113999999989</v>
      </c>
      <c r="F42" s="966">
        <v>0.45761268999999999</v>
      </c>
      <c r="G42" s="1058">
        <v>0.37671992000000004</v>
      </c>
      <c r="H42" s="967">
        <v>1</v>
      </c>
      <c r="I42" s="931">
        <v>-0.1767712560593544</v>
      </c>
      <c r="J42" s="882"/>
      <c r="K42" s="882"/>
      <c r="L42" s="882"/>
      <c r="M42" s="882"/>
      <c r="N42" s="882"/>
      <c r="O42" s="882"/>
    </row>
    <row r="43" spans="1:15" ht="15" customHeight="1" x14ac:dyDescent="0.25">
      <c r="B43" s="910" t="s">
        <v>760</v>
      </c>
      <c r="C43" s="910"/>
      <c r="D43" s="910"/>
      <c r="E43" s="910"/>
      <c r="F43" s="910"/>
      <c r="G43" s="910"/>
      <c r="H43" s="910"/>
      <c r="I43" s="910"/>
      <c r="J43" s="882"/>
      <c r="K43" s="882"/>
      <c r="L43" s="882"/>
      <c r="M43" s="882"/>
      <c r="N43" s="882"/>
      <c r="O43" s="894"/>
    </row>
    <row r="44" spans="1:15" x14ac:dyDescent="0.25">
      <c r="B44" s="882"/>
      <c r="C44" s="882"/>
      <c r="D44" s="882"/>
      <c r="E44" s="882"/>
      <c r="F44" s="882"/>
      <c r="G44" s="882"/>
      <c r="H44" s="882"/>
      <c r="I44" s="882"/>
      <c r="J44" s="882"/>
      <c r="K44" s="882"/>
      <c r="L44" s="882"/>
      <c r="M44" s="882"/>
      <c r="N44" s="882"/>
      <c r="O44" s="894"/>
    </row>
    <row r="45" spans="1:15" x14ac:dyDescent="0.25">
      <c r="B45" s="882"/>
      <c r="C45" s="882"/>
      <c r="D45" s="882"/>
      <c r="E45" s="882"/>
      <c r="F45" s="882"/>
      <c r="G45" s="882"/>
      <c r="H45" s="882"/>
      <c r="I45" s="882"/>
      <c r="J45" s="882"/>
      <c r="K45" s="882"/>
      <c r="L45" s="882"/>
      <c r="M45" s="882"/>
      <c r="N45" s="882"/>
      <c r="O45" s="894"/>
    </row>
    <row r="46" spans="1:15" x14ac:dyDescent="0.25">
      <c r="B46" s="884" t="s">
        <v>791</v>
      </c>
      <c r="C46" s="884"/>
      <c r="D46" s="884"/>
      <c r="E46" s="884"/>
      <c r="F46" s="884"/>
      <c r="G46" s="884"/>
      <c r="H46" s="884"/>
      <c r="I46" s="884"/>
      <c r="J46" s="884"/>
      <c r="K46" s="884"/>
      <c r="L46" s="884"/>
      <c r="M46" s="884"/>
      <c r="N46" s="884"/>
      <c r="O46" s="947"/>
    </row>
    <row r="47" spans="1:15" x14ac:dyDescent="0.25">
      <c r="B47" s="884" t="s">
        <v>641</v>
      </c>
      <c r="C47" s="968" t="s">
        <v>728</v>
      </c>
      <c r="D47" s="969" t="s">
        <v>642</v>
      </c>
      <c r="E47" s="884">
        <v>2017</v>
      </c>
      <c r="F47" s="884"/>
      <c r="G47" s="884"/>
      <c r="H47" s="884"/>
      <c r="I47" s="884"/>
      <c r="J47" s="1051">
        <v>2018</v>
      </c>
      <c r="K47" s="1051"/>
      <c r="L47" s="1051"/>
      <c r="M47" s="1051"/>
      <c r="N47" s="1051"/>
      <c r="O47" s="947"/>
    </row>
    <row r="48" spans="1:15" x14ac:dyDescent="0.25">
      <c r="B48" s="884"/>
      <c r="C48" s="968"/>
      <c r="D48" s="969"/>
      <c r="E48" s="884" t="s">
        <v>645</v>
      </c>
      <c r="F48" s="884"/>
      <c r="G48" s="884"/>
      <c r="H48" s="885" t="s">
        <v>762</v>
      </c>
      <c r="I48" s="884" t="s">
        <v>695</v>
      </c>
      <c r="J48" s="1051" t="s">
        <v>645</v>
      </c>
      <c r="K48" s="1051"/>
      <c r="L48" s="1051"/>
      <c r="M48" s="1048" t="s">
        <v>762</v>
      </c>
      <c r="N48" s="1051" t="s">
        <v>695</v>
      </c>
      <c r="O48" s="947"/>
    </row>
    <row r="49" spans="2:15" x14ac:dyDescent="0.25">
      <c r="B49" s="884"/>
      <c r="C49" s="968"/>
      <c r="D49" s="969"/>
      <c r="E49" s="970" t="s">
        <v>763</v>
      </c>
      <c r="F49" s="970" t="s">
        <v>764</v>
      </c>
      <c r="G49" s="970" t="s">
        <v>765</v>
      </c>
      <c r="H49" s="885"/>
      <c r="I49" s="884"/>
      <c r="J49" s="1052" t="s">
        <v>763</v>
      </c>
      <c r="K49" s="1052" t="s">
        <v>764</v>
      </c>
      <c r="L49" s="1052" t="s">
        <v>765</v>
      </c>
      <c r="M49" s="1048"/>
      <c r="N49" s="1051"/>
      <c r="O49" s="947"/>
    </row>
    <row r="50" spans="2:15" x14ac:dyDescent="0.25">
      <c r="B50" s="938" t="s">
        <v>670</v>
      </c>
      <c r="C50" s="939" t="s">
        <v>628</v>
      </c>
      <c r="D50" s="971" t="s">
        <v>327</v>
      </c>
      <c r="E50" s="980">
        <v>7405</v>
      </c>
      <c r="F50" s="980">
        <v>215</v>
      </c>
      <c r="G50" s="980">
        <v>345</v>
      </c>
      <c r="H50" s="980">
        <v>30034</v>
      </c>
      <c r="I50" s="980">
        <v>3511.9698199999998</v>
      </c>
      <c r="J50" s="1017">
        <v>5866</v>
      </c>
      <c r="K50" s="1017">
        <v>178</v>
      </c>
      <c r="L50" s="1017">
        <v>234</v>
      </c>
      <c r="M50" s="1017">
        <v>23974</v>
      </c>
      <c r="N50" s="1017">
        <v>2741.5050000000001</v>
      </c>
      <c r="O50" s="947"/>
    </row>
    <row r="51" spans="2:15" x14ac:dyDescent="0.25">
      <c r="B51" s="938"/>
      <c r="C51" s="939"/>
      <c r="D51" s="971" t="s">
        <v>671</v>
      </c>
      <c r="E51" s="980">
        <v>49080</v>
      </c>
      <c r="F51" s="980">
        <v>228</v>
      </c>
      <c r="G51" s="980">
        <v>285</v>
      </c>
      <c r="H51" s="980">
        <v>135600</v>
      </c>
      <c r="I51" s="980">
        <v>4199.6980000000003</v>
      </c>
      <c r="J51" s="1017">
        <v>42495</v>
      </c>
      <c r="K51" s="1017">
        <v>330</v>
      </c>
      <c r="L51" s="1017">
        <v>273</v>
      </c>
      <c r="M51" s="1017">
        <v>116144</v>
      </c>
      <c r="N51" s="1017">
        <v>3744.3343199999999</v>
      </c>
      <c r="O51" s="947"/>
    </row>
    <row r="52" spans="2:15" x14ac:dyDescent="0.25">
      <c r="B52" s="938"/>
      <c r="C52" s="939"/>
      <c r="D52" s="971" t="s">
        <v>323</v>
      </c>
      <c r="E52" s="980">
        <v>10579</v>
      </c>
      <c r="F52" s="980">
        <v>40</v>
      </c>
      <c r="G52" s="980">
        <v>6022</v>
      </c>
      <c r="H52" s="980">
        <v>39610</v>
      </c>
      <c r="I52" s="980">
        <v>94793.078139999998</v>
      </c>
      <c r="J52" s="1017">
        <v>7471</v>
      </c>
      <c r="K52" s="1017">
        <v>38</v>
      </c>
      <c r="L52" s="1017">
        <v>5521</v>
      </c>
      <c r="M52" s="1017">
        <v>28697</v>
      </c>
      <c r="N52" s="1017">
        <v>85552.856620000006</v>
      </c>
      <c r="O52" s="947"/>
    </row>
    <row r="53" spans="2:15" x14ac:dyDescent="0.25">
      <c r="B53" s="938"/>
      <c r="C53" s="939"/>
      <c r="D53" s="971" t="s">
        <v>913</v>
      </c>
      <c r="E53" s="980">
        <v>176</v>
      </c>
      <c r="F53" s="951" t="s">
        <v>284</v>
      </c>
      <c r="G53" s="951" t="s">
        <v>284</v>
      </c>
      <c r="H53" s="980">
        <v>427</v>
      </c>
      <c r="I53" s="951" t="s">
        <v>284</v>
      </c>
      <c r="J53" s="1017">
        <v>125</v>
      </c>
      <c r="K53" s="951" t="s">
        <v>284</v>
      </c>
      <c r="L53" s="951">
        <v>1</v>
      </c>
      <c r="M53" s="1017">
        <v>357</v>
      </c>
      <c r="N53" s="951">
        <v>15</v>
      </c>
      <c r="O53" s="947"/>
    </row>
    <row r="54" spans="2:15" x14ac:dyDescent="0.25">
      <c r="B54" s="938"/>
      <c r="C54" s="939"/>
      <c r="D54" s="971" t="s">
        <v>914</v>
      </c>
      <c r="E54" s="980">
        <v>159</v>
      </c>
      <c r="F54" s="951" t="s">
        <v>284</v>
      </c>
      <c r="G54" s="951" t="s">
        <v>284</v>
      </c>
      <c r="H54" s="980">
        <v>409</v>
      </c>
      <c r="I54" s="951" t="s">
        <v>284</v>
      </c>
      <c r="J54" s="1017">
        <v>104</v>
      </c>
      <c r="K54" s="951" t="s">
        <v>284</v>
      </c>
      <c r="L54" s="951" t="s">
        <v>284</v>
      </c>
      <c r="M54" s="1017">
        <v>273</v>
      </c>
      <c r="N54" s="951" t="s">
        <v>284</v>
      </c>
      <c r="O54" s="947"/>
    </row>
    <row r="55" spans="2:15" x14ac:dyDescent="0.25">
      <c r="B55" s="938"/>
      <c r="C55" s="939"/>
      <c r="D55" s="971" t="s">
        <v>915</v>
      </c>
      <c r="E55" s="980">
        <v>3281</v>
      </c>
      <c r="F55" s="951">
        <v>13</v>
      </c>
      <c r="G55" s="951" t="s">
        <v>284</v>
      </c>
      <c r="H55" s="980">
        <v>9429</v>
      </c>
      <c r="I55" s="951" t="s">
        <v>284</v>
      </c>
      <c r="J55" s="1017">
        <v>2321</v>
      </c>
      <c r="K55" s="1017">
        <v>9</v>
      </c>
      <c r="L55" s="951" t="s">
        <v>284</v>
      </c>
      <c r="M55" s="1017">
        <v>6699</v>
      </c>
      <c r="N55" s="951" t="s">
        <v>284</v>
      </c>
      <c r="O55" s="947"/>
    </row>
    <row r="56" spans="2:15" x14ac:dyDescent="0.25">
      <c r="B56" s="938"/>
      <c r="C56" s="939"/>
      <c r="D56" s="971" t="s">
        <v>916</v>
      </c>
      <c r="E56" s="980">
        <v>852</v>
      </c>
      <c r="F56" s="980">
        <v>4</v>
      </c>
      <c r="G56" s="951" t="s">
        <v>284</v>
      </c>
      <c r="H56" s="980">
        <v>2045</v>
      </c>
      <c r="I56" s="951" t="s">
        <v>284</v>
      </c>
      <c r="J56" s="1017">
        <v>678</v>
      </c>
      <c r="K56" s="1017">
        <v>3</v>
      </c>
      <c r="L56" s="951" t="s">
        <v>284</v>
      </c>
      <c r="M56" s="1017">
        <v>1872</v>
      </c>
      <c r="N56" s="951" t="s">
        <v>284</v>
      </c>
      <c r="O56" s="947"/>
    </row>
    <row r="57" spans="2:15" x14ac:dyDescent="0.25">
      <c r="B57" s="938"/>
      <c r="C57" s="939"/>
      <c r="D57" s="971" t="s">
        <v>917</v>
      </c>
      <c r="E57" s="980">
        <v>1242</v>
      </c>
      <c r="F57" s="951" t="s">
        <v>284</v>
      </c>
      <c r="G57" s="951" t="s">
        <v>284</v>
      </c>
      <c r="H57" s="980">
        <v>3734</v>
      </c>
      <c r="I57" s="951" t="s">
        <v>284</v>
      </c>
      <c r="J57" s="1017">
        <v>1223</v>
      </c>
      <c r="K57" s="951">
        <v>1</v>
      </c>
      <c r="L57" s="951" t="s">
        <v>284</v>
      </c>
      <c r="M57" s="1017">
        <v>3731</v>
      </c>
      <c r="N57" s="951" t="s">
        <v>284</v>
      </c>
      <c r="O57" s="947"/>
    </row>
    <row r="58" spans="2:15" x14ac:dyDescent="0.25">
      <c r="B58" s="938"/>
      <c r="C58" s="939"/>
      <c r="D58" s="971" t="s">
        <v>918</v>
      </c>
      <c r="E58" s="980">
        <v>1937</v>
      </c>
      <c r="F58" s="951" t="s">
        <v>284</v>
      </c>
      <c r="G58" s="951" t="s">
        <v>284</v>
      </c>
      <c r="H58" s="980">
        <v>5708</v>
      </c>
      <c r="I58" s="951" t="s">
        <v>284</v>
      </c>
      <c r="J58" s="1017">
        <v>1138</v>
      </c>
      <c r="K58" s="951" t="s">
        <v>284</v>
      </c>
      <c r="L58" s="951" t="s">
        <v>284</v>
      </c>
      <c r="M58" s="1017">
        <v>3259</v>
      </c>
      <c r="N58" s="951" t="s">
        <v>284</v>
      </c>
      <c r="O58" s="947"/>
    </row>
    <row r="59" spans="2:15" x14ac:dyDescent="0.25">
      <c r="B59" s="938"/>
      <c r="C59" s="1012" t="s">
        <v>631</v>
      </c>
      <c r="D59" s="1013"/>
      <c r="E59" s="1000">
        <v>74711</v>
      </c>
      <c r="F59" s="1000">
        <v>500</v>
      </c>
      <c r="G59" s="1000">
        <v>6652</v>
      </c>
      <c r="H59" s="1000">
        <v>226996</v>
      </c>
      <c r="I59" s="1000">
        <v>102504.74596000001</v>
      </c>
      <c r="J59" s="1062">
        <v>61421</v>
      </c>
      <c r="K59" s="1062">
        <v>559</v>
      </c>
      <c r="L59" s="1062">
        <v>6029</v>
      </c>
      <c r="M59" s="1062">
        <v>185006</v>
      </c>
      <c r="N59" s="1062">
        <v>92053.695940000005</v>
      </c>
      <c r="O59" s="947"/>
    </row>
    <row r="60" spans="2:15" x14ac:dyDescent="0.25">
      <c r="B60" s="938"/>
      <c r="C60" s="939" t="s">
        <v>632</v>
      </c>
      <c r="D60" s="971" t="s">
        <v>327</v>
      </c>
      <c r="E60" s="980">
        <v>7848</v>
      </c>
      <c r="F60" s="980">
        <v>224</v>
      </c>
      <c r="G60" s="980">
        <v>416</v>
      </c>
      <c r="H60" s="980">
        <v>32013</v>
      </c>
      <c r="I60" s="1017">
        <v>1050.47615</v>
      </c>
      <c r="J60" s="1017">
        <v>6265</v>
      </c>
      <c r="K60" s="1017">
        <v>177</v>
      </c>
      <c r="L60" s="1017">
        <v>409</v>
      </c>
      <c r="M60" s="1017">
        <v>25604</v>
      </c>
      <c r="N60" s="1017">
        <v>1083.5412900000001</v>
      </c>
      <c r="O60" s="947"/>
    </row>
    <row r="61" spans="2:15" x14ac:dyDescent="0.25">
      <c r="B61" s="938"/>
      <c r="C61" s="939"/>
      <c r="D61" s="971" t="s">
        <v>671</v>
      </c>
      <c r="E61" s="980">
        <v>49889</v>
      </c>
      <c r="F61" s="980">
        <v>199</v>
      </c>
      <c r="G61" s="980">
        <v>283</v>
      </c>
      <c r="H61" s="980">
        <v>137035</v>
      </c>
      <c r="I61" s="1017">
        <v>959.40330000000006</v>
      </c>
      <c r="J61" s="1017">
        <v>43613</v>
      </c>
      <c r="K61" s="1017">
        <v>333</v>
      </c>
      <c r="L61" s="1017">
        <v>288</v>
      </c>
      <c r="M61" s="1017">
        <v>118294</v>
      </c>
      <c r="N61" s="1017">
        <v>1660.3526999999999</v>
      </c>
      <c r="O61" s="947"/>
    </row>
    <row r="62" spans="2:15" x14ac:dyDescent="0.25">
      <c r="B62" s="938"/>
      <c r="C62" s="939"/>
      <c r="D62" s="971" t="s">
        <v>323</v>
      </c>
      <c r="E62" s="980">
        <v>11613</v>
      </c>
      <c r="F62" s="980">
        <v>41</v>
      </c>
      <c r="G62" s="980">
        <v>5888</v>
      </c>
      <c r="H62" s="980">
        <v>42611</v>
      </c>
      <c r="I62" s="1017">
        <v>40236.94687</v>
      </c>
      <c r="J62" s="1017">
        <v>8376</v>
      </c>
      <c r="K62" s="1017">
        <v>38</v>
      </c>
      <c r="L62" s="1017">
        <v>5239</v>
      </c>
      <c r="M62" s="1017">
        <v>31304</v>
      </c>
      <c r="N62" s="1017">
        <v>32995.034650000001</v>
      </c>
      <c r="O62" s="947"/>
    </row>
    <row r="63" spans="2:15" x14ac:dyDescent="0.25">
      <c r="B63" s="938"/>
      <c r="C63" s="939"/>
      <c r="D63" s="971" t="s">
        <v>913</v>
      </c>
      <c r="E63" s="980">
        <v>245</v>
      </c>
      <c r="F63" s="951" t="s">
        <v>284</v>
      </c>
      <c r="G63" s="951" t="s">
        <v>284</v>
      </c>
      <c r="H63" s="980">
        <v>605</v>
      </c>
      <c r="I63" s="951" t="s">
        <v>284</v>
      </c>
      <c r="J63" s="1017">
        <v>143</v>
      </c>
      <c r="K63" s="951" t="s">
        <v>284</v>
      </c>
      <c r="L63" s="951" t="s">
        <v>284</v>
      </c>
      <c r="M63" s="1017">
        <v>415</v>
      </c>
      <c r="N63" s="951" t="s">
        <v>284</v>
      </c>
      <c r="O63" s="947"/>
    </row>
    <row r="64" spans="2:15" x14ac:dyDescent="0.25">
      <c r="B64" s="938"/>
      <c r="C64" s="939"/>
      <c r="D64" s="971" t="s">
        <v>914</v>
      </c>
      <c r="E64" s="980">
        <v>173</v>
      </c>
      <c r="F64" s="980" t="s">
        <v>284</v>
      </c>
      <c r="G64" s="951">
        <v>2</v>
      </c>
      <c r="H64" s="980">
        <v>453</v>
      </c>
      <c r="I64" s="951" t="s">
        <v>284</v>
      </c>
      <c r="J64" s="1017">
        <v>100</v>
      </c>
      <c r="K64" s="951" t="s">
        <v>284</v>
      </c>
      <c r="L64" s="951">
        <v>5</v>
      </c>
      <c r="M64" s="1017">
        <v>272</v>
      </c>
      <c r="N64" s="951">
        <v>5.14</v>
      </c>
      <c r="O64" s="947"/>
    </row>
    <row r="65" spans="1:16" x14ac:dyDescent="0.25">
      <c r="B65" s="938"/>
      <c r="C65" s="939"/>
      <c r="D65" s="971" t="s">
        <v>915</v>
      </c>
      <c r="E65" s="980">
        <v>2520</v>
      </c>
      <c r="F65" s="951">
        <v>5</v>
      </c>
      <c r="G65" s="951" t="s">
        <v>284</v>
      </c>
      <c r="H65" s="980">
        <v>7160</v>
      </c>
      <c r="I65" s="951" t="s">
        <v>284</v>
      </c>
      <c r="J65" s="1017">
        <v>1623</v>
      </c>
      <c r="K65" s="1017">
        <v>9</v>
      </c>
      <c r="L65" s="951" t="s">
        <v>284</v>
      </c>
      <c r="M65" s="1017">
        <v>4498</v>
      </c>
      <c r="N65" s="951" t="s">
        <v>284</v>
      </c>
      <c r="O65" s="947"/>
    </row>
    <row r="66" spans="1:16" x14ac:dyDescent="0.25">
      <c r="B66" s="938"/>
      <c r="C66" s="939"/>
      <c r="D66" s="971" t="s">
        <v>916</v>
      </c>
      <c r="E66" s="980">
        <v>1195</v>
      </c>
      <c r="F66" s="980">
        <v>17</v>
      </c>
      <c r="G66" s="951" t="s">
        <v>284</v>
      </c>
      <c r="H66" s="980">
        <v>2886</v>
      </c>
      <c r="I66" s="951" t="s">
        <v>284</v>
      </c>
      <c r="J66" s="1017">
        <v>1093</v>
      </c>
      <c r="K66" s="1017">
        <v>7</v>
      </c>
      <c r="L66" s="951" t="s">
        <v>284</v>
      </c>
      <c r="M66" s="1017">
        <v>2599</v>
      </c>
      <c r="N66" s="951" t="s">
        <v>284</v>
      </c>
      <c r="O66" s="947"/>
    </row>
    <row r="67" spans="1:16" x14ac:dyDescent="0.25">
      <c r="B67" s="938"/>
      <c r="C67" s="939"/>
      <c r="D67" s="971" t="s">
        <v>917</v>
      </c>
      <c r="E67" s="980">
        <v>1304</v>
      </c>
      <c r="F67" s="951">
        <v>1</v>
      </c>
      <c r="G67" s="951" t="s">
        <v>284</v>
      </c>
      <c r="H67" s="980">
        <v>3903</v>
      </c>
      <c r="I67" s="951" t="s">
        <v>284</v>
      </c>
      <c r="J67" s="1017">
        <v>1294</v>
      </c>
      <c r="K67" s="951" t="s">
        <v>284</v>
      </c>
      <c r="L67" s="951" t="s">
        <v>284</v>
      </c>
      <c r="M67" s="1017">
        <v>4002</v>
      </c>
      <c r="N67" s="951" t="s">
        <v>284</v>
      </c>
      <c r="O67" s="947"/>
    </row>
    <row r="68" spans="1:16" x14ac:dyDescent="0.25">
      <c r="B68" s="938"/>
      <c r="C68" s="939"/>
      <c r="D68" s="971" t="s">
        <v>918</v>
      </c>
      <c r="E68" s="980">
        <v>1722</v>
      </c>
      <c r="F68" s="951" t="s">
        <v>284</v>
      </c>
      <c r="G68" s="951" t="s">
        <v>284</v>
      </c>
      <c r="H68" s="980">
        <v>5150</v>
      </c>
      <c r="I68" s="951" t="s">
        <v>284</v>
      </c>
      <c r="J68" s="1017">
        <v>965</v>
      </c>
      <c r="K68" s="951" t="s">
        <v>284</v>
      </c>
      <c r="L68" s="951" t="s">
        <v>284</v>
      </c>
      <c r="M68" s="1017">
        <v>2802</v>
      </c>
      <c r="N68" s="951" t="s">
        <v>284</v>
      </c>
      <c r="O68" s="947"/>
    </row>
    <row r="69" spans="1:16" x14ac:dyDescent="0.25">
      <c r="B69" s="938"/>
      <c r="C69" s="1012" t="s">
        <v>634</v>
      </c>
      <c r="D69" s="1013"/>
      <c r="E69" s="1000">
        <v>76509</v>
      </c>
      <c r="F69" s="1000">
        <v>487</v>
      </c>
      <c r="G69" s="1000">
        <v>6589</v>
      </c>
      <c r="H69" s="1000">
        <v>231816</v>
      </c>
      <c r="I69" s="1000">
        <v>42246.82632</v>
      </c>
      <c r="J69" s="1062">
        <v>63472</v>
      </c>
      <c r="K69" s="1062">
        <v>564</v>
      </c>
      <c r="L69" s="1062">
        <v>5941</v>
      </c>
      <c r="M69" s="1062">
        <v>189790</v>
      </c>
      <c r="N69" s="1062">
        <v>35744.068639999998</v>
      </c>
      <c r="O69" s="947"/>
    </row>
    <row r="70" spans="1:16" x14ac:dyDescent="0.25">
      <c r="B70" s="974" t="s">
        <v>678</v>
      </c>
      <c r="C70" s="974"/>
      <c r="D70" s="974"/>
      <c r="E70" s="1001">
        <v>151220</v>
      </c>
      <c r="F70" s="1001">
        <v>987</v>
      </c>
      <c r="G70" s="1001">
        <v>13241</v>
      </c>
      <c r="H70" s="1001">
        <v>458812</v>
      </c>
      <c r="I70" s="1001">
        <v>144751.57228000002</v>
      </c>
      <c r="J70" s="1062">
        <v>124893</v>
      </c>
      <c r="K70" s="1062">
        <v>1123</v>
      </c>
      <c r="L70" s="1062">
        <v>11970</v>
      </c>
      <c r="M70" s="1062">
        <v>374796</v>
      </c>
      <c r="N70" s="1062">
        <v>127797.76458</v>
      </c>
      <c r="O70" s="947"/>
    </row>
    <row r="71" spans="1:16" x14ac:dyDescent="0.25">
      <c r="A71" s="310"/>
      <c r="B71" s="998" t="s">
        <v>766</v>
      </c>
      <c r="C71" s="999"/>
      <c r="D71" s="999"/>
      <c r="E71" s="999"/>
      <c r="F71" s="999"/>
      <c r="G71" s="999"/>
      <c r="H71" s="999"/>
      <c r="I71" s="999"/>
      <c r="J71" s="1014"/>
      <c r="K71" s="1014"/>
      <c r="L71" s="1014"/>
      <c r="M71" s="1014"/>
      <c r="N71" s="1015"/>
      <c r="O71" s="947"/>
      <c r="P71" s="310"/>
    </row>
    <row r="72" spans="1:16" x14ac:dyDescent="0.25">
      <c r="A72" s="310"/>
      <c r="B72" s="998" t="s">
        <v>919</v>
      </c>
      <c r="C72" s="999"/>
      <c r="D72" s="999"/>
      <c r="E72" s="999"/>
      <c r="F72" s="999"/>
      <c r="G72" s="999"/>
      <c r="H72" s="999"/>
      <c r="I72" s="999"/>
      <c r="J72" s="1028"/>
      <c r="K72" s="1029"/>
      <c r="L72" s="1029"/>
      <c r="M72" s="1029"/>
      <c r="N72" s="1029"/>
      <c r="O72" s="1029"/>
      <c r="P72" s="310"/>
    </row>
    <row r="73" spans="1:16" x14ac:dyDescent="0.25">
      <c r="A73" s="310"/>
      <c r="B73" s="995" t="s">
        <v>687</v>
      </c>
      <c r="C73" s="995"/>
      <c r="D73" s="995"/>
      <c r="E73" s="995"/>
      <c r="F73" s="995"/>
      <c r="G73" s="995"/>
      <c r="H73" s="995"/>
      <c r="I73" s="995"/>
      <c r="J73" s="995"/>
      <c r="K73" s="995"/>
      <c r="L73" s="995"/>
      <c r="M73" s="995"/>
      <c r="N73" s="995"/>
      <c r="O73" s="948"/>
      <c r="P73" s="310"/>
    </row>
    <row r="74" spans="1:16" x14ac:dyDescent="0.25">
      <c r="A74" s="310"/>
      <c r="B74" s="894"/>
      <c r="C74" s="894"/>
      <c r="D74" s="894"/>
      <c r="E74" s="894"/>
      <c r="F74" s="894"/>
      <c r="G74" s="894"/>
      <c r="H74" s="894"/>
      <c r="I74" s="894"/>
      <c r="J74" s="894"/>
      <c r="K74" s="894"/>
      <c r="L74" s="894"/>
      <c r="M74" s="894"/>
      <c r="N74" s="894"/>
      <c r="O74" s="894"/>
      <c r="P74" s="310"/>
    </row>
    <row r="75" spans="1:16" x14ac:dyDescent="0.25">
      <c r="B75" s="882"/>
      <c r="C75" s="882"/>
      <c r="D75" s="882"/>
      <c r="E75" s="882"/>
      <c r="F75" s="882"/>
      <c r="G75" s="882"/>
      <c r="H75" s="882"/>
      <c r="I75" s="882"/>
      <c r="J75" s="882"/>
      <c r="K75" s="882"/>
      <c r="L75" s="882"/>
      <c r="M75" s="882"/>
      <c r="N75" s="882"/>
      <c r="O75" s="882"/>
    </row>
  </sheetData>
  <mergeCells count="51">
    <mergeCell ref="B70:D70"/>
    <mergeCell ref="B71:I71"/>
    <mergeCell ref="B72:I72"/>
    <mergeCell ref="J72:O72"/>
    <mergeCell ref="B73:N73"/>
    <mergeCell ref="J48:L48"/>
    <mergeCell ref="M48:M49"/>
    <mergeCell ref="N48:N49"/>
    <mergeCell ref="B50:B69"/>
    <mergeCell ref="C50:C58"/>
    <mergeCell ref="C59:D59"/>
    <mergeCell ref="C60:C68"/>
    <mergeCell ref="C69:D69"/>
    <mergeCell ref="B43:I43"/>
    <mergeCell ref="B46:N46"/>
    <mergeCell ref="B47:B49"/>
    <mergeCell ref="C47:C49"/>
    <mergeCell ref="D47:D49"/>
    <mergeCell ref="E47:I47"/>
    <mergeCell ref="J47:N47"/>
    <mergeCell ref="E48:G48"/>
    <mergeCell ref="H48:H49"/>
    <mergeCell ref="I48:I49"/>
    <mergeCell ref="B30:D30"/>
    <mergeCell ref="B31:K31"/>
    <mergeCell ref="B32:K32"/>
    <mergeCell ref="B35:B36"/>
    <mergeCell ref="C35:G35"/>
    <mergeCell ref="H35:H36"/>
    <mergeCell ref="I35:I36"/>
    <mergeCell ref="K18:K19"/>
    <mergeCell ref="B20:B24"/>
    <mergeCell ref="C23:D23"/>
    <mergeCell ref="C24:D24"/>
    <mergeCell ref="B25:B29"/>
    <mergeCell ref="C28:D28"/>
    <mergeCell ref="C29:D29"/>
    <mergeCell ref="B9:B13"/>
    <mergeCell ref="B14:C14"/>
    <mergeCell ref="B15:J15"/>
    <mergeCell ref="B18:B19"/>
    <mergeCell ref="C18:C19"/>
    <mergeCell ref="D18:D19"/>
    <mergeCell ref="E18:I18"/>
    <mergeCell ref="J18:J19"/>
    <mergeCell ref="B4:B5"/>
    <mergeCell ref="C4:C5"/>
    <mergeCell ref="D4:H4"/>
    <mergeCell ref="I4:I5"/>
    <mergeCell ref="J4:J5"/>
    <mergeCell ref="B6:B8"/>
  </mergeCells>
  <pageMargins left="0.7" right="0.7" top="0.75" bottom="0.75" header="0.3" footer="0.3"/>
  <pageSetup paperSize="1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N44"/>
  <sheetViews>
    <sheetView workbookViewId="0"/>
  </sheetViews>
  <sheetFormatPr baseColWidth="10" defaultColWidth="11.42578125" defaultRowHeight="15" x14ac:dyDescent="0.25"/>
  <cols>
    <col min="1" max="1" width="3.7109375" style="309" customWidth="1"/>
    <col min="2" max="2" width="29.28515625" style="309" customWidth="1"/>
    <col min="3" max="3" width="31.42578125" style="309" customWidth="1"/>
    <col min="4" max="4" width="39.42578125" style="309" customWidth="1"/>
    <col min="5" max="16384" width="11.42578125" style="309"/>
  </cols>
  <sheetData>
    <row r="2" spans="1:14" x14ac:dyDescent="0.25">
      <c r="B2" s="880" t="s">
        <v>953</v>
      </c>
    </row>
    <row r="3" spans="1:14" ht="15.75" x14ac:dyDescent="0.25">
      <c r="A3" s="310"/>
      <c r="B3" s="1030"/>
    </row>
    <row r="4" spans="1:14" ht="15" customHeight="1" x14ac:dyDescent="0.25">
      <c r="A4" s="883"/>
      <c r="B4" s="884" t="s">
        <v>728</v>
      </c>
      <c r="C4" s="884" t="s">
        <v>729</v>
      </c>
      <c r="D4" s="885" t="s">
        <v>774</v>
      </c>
      <c r="E4" s="884"/>
      <c r="F4" s="884"/>
      <c r="G4" s="884"/>
      <c r="H4" s="884"/>
      <c r="I4" s="1037" t="s">
        <v>2</v>
      </c>
      <c r="J4" s="1037" t="s">
        <v>3</v>
      </c>
      <c r="K4" s="882"/>
      <c r="L4" s="882"/>
      <c r="M4" s="882"/>
      <c r="N4" s="882"/>
    </row>
    <row r="5" spans="1:14" x14ac:dyDescent="0.25">
      <c r="A5" s="886"/>
      <c r="B5" s="884"/>
      <c r="C5" s="884"/>
      <c r="D5" s="887">
        <v>2014</v>
      </c>
      <c r="E5" s="887">
        <v>2015</v>
      </c>
      <c r="F5" s="887">
        <v>2016</v>
      </c>
      <c r="G5" s="887">
        <v>2017</v>
      </c>
      <c r="H5" s="1038">
        <v>2018</v>
      </c>
      <c r="I5" s="1037"/>
      <c r="J5" s="1037"/>
      <c r="K5" s="882"/>
      <c r="L5" s="882"/>
      <c r="M5" s="882"/>
      <c r="N5" s="882"/>
    </row>
    <row r="6" spans="1:14" x14ac:dyDescent="0.25">
      <c r="A6" s="886"/>
      <c r="B6" s="888" t="s">
        <v>705</v>
      </c>
      <c r="C6" s="889" t="s">
        <v>703</v>
      </c>
      <c r="D6" s="905">
        <v>1058</v>
      </c>
      <c r="E6" s="905">
        <v>1220</v>
      </c>
      <c r="F6" s="905">
        <v>1699</v>
      </c>
      <c r="G6" s="905">
        <v>2035</v>
      </c>
      <c r="H6" s="1055">
        <v>2319</v>
      </c>
      <c r="I6" s="892">
        <v>1</v>
      </c>
      <c r="J6" s="892">
        <v>0.13955773955773965</v>
      </c>
      <c r="K6" s="882"/>
      <c r="L6" s="882"/>
      <c r="M6" s="882"/>
      <c r="N6" s="882"/>
    </row>
    <row r="7" spans="1:14" x14ac:dyDescent="0.25">
      <c r="A7" s="310"/>
      <c r="B7" s="888"/>
      <c r="C7" s="889" t="s">
        <v>704</v>
      </c>
      <c r="D7" s="905">
        <v>1</v>
      </c>
      <c r="E7" s="905" t="s">
        <v>284</v>
      </c>
      <c r="F7" s="905" t="s">
        <v>284</v>
      </c>
      <c r="G7" s="905">
        <v>1</v>
      </c>
      <c r="H7" s="1055" t="s">
        <v>284</v>
      </c>
      <c r="I7" s="892">
        <v>0</v>
      </c>
      <c r="J7" s="892">
        <v>-1</v>
      </c>
      <c r="K7" s="882"/>
      <c r="L7" s="882"/>
      <c r="M7" s="882"/>
      <c r="N7" s="882"/>
    </row>
    <row r="8" spans="1:14" x14ac:dyDescent="0.25">
      <c r="A8" s="310"/>
      <c r="B8" s="888"/>
      <c r="C8" s="897" t="s">
        <v>707</v>
      </c>
      <c r="D8" s="1000">
        <v>1059</v>
      </c>
      <c r="E8" s="1000">
        <v>1220</v>
      </c>
      <c r="F8" s="1000">
        <v>1699</v>
      </c>
      <c r="G8" s="1000">
        <v>2036</v>
      </c>
      <c r="H8" s="1062">
        <v>2319</v>
      </c>
      <c r="I8" s="900">
        <v>1</v>
      </c>
      <c r="J8" s="900">
        <v>0.13899803536345767</v>
      </c>
      <c r="K8" s="882"/>
      <c r="L8" s="882"/>
      <c r="M8" s="882"/>
      <c r="N8" s="882"/>
    </row>
    <row r="9" spans="1:14" x14ac:dyDescent="0.25">
      <c r="A9" s="310"/>
      <c r="B9" s="888" t="s">
        <v>715</v>
      </c>
      <c r="C9" s="889" t="s">
        <v>406</v>
      </c>
      <c r="D9" s="905">
        <v>29</v>
      </c>
      <c r="E9" s="905">
        <v>74</v>
      </c>
      <c r="F9" s="905">
        <v>33</v>
      </c>
      <c r="G9" s="905">
        <v>23</v>
      </c>
      <c r="H9" s="1055">
        <v>15</v>
      </c>
      <c r="I9" s="892">
        <v>0.68181818181818177</v>
      </c>
      <c r="J9" s="892">
        <v>-0.34782608695652173</v>
      </c>
      <c r="K9" s="882"/>
      <c r="L9" s="882"/>
      <c r="M9" s="882"/>
      <c r="N9" s="882"/>
    </row>
    <row r="10" spans="1:14" x14ac:dyDescent="0.25">
      <c r="B10" s="888"/>
      <c r="C10" s="889" t="s">
        <v>731</v>
      </c>
      <c r="D10" s="905">
        <v>36</v>
      </c>
      <c r="E10" s="905">
        <v>68</v>
      </c>
      <c r="F10" s="905">
        <v>27</v>
      </c>
      <c r="G10" s="905" t="s">
        <v>284</v>
      </c>
      <c r="H10" s="1055">
        <v>5</v>
      </c>
      <c r="I10" s="892">
        <v>0.22727272727272727</v>
      </c>
      <c r="J10" s="892" t="s">
        <v>284</v>
      </c>
      <c r="K10" s="882"/>
      <c r="L10" s="882"/>
      <c r="M10" s="882"/>
      <c r="N10" s="882"/>
    </row>
    <row r="11" spans="1:14" x14ac:dyDescent="0.25">
      <c r="B11" s="888"/>
      <c r="C11" s="889" t="s">
        <v>722</v>
      </c>
      <c r="D11" s="905" t="s">
        <v>284</v>
      </c>
      <c r="E11" s="905">
        <v>2</v>
      </c>
      <c r="F11" s="905" t="s">
        <v>284</v>
      </c>
      <c r="G11" s="905" t="s">
        <v>284</v>
      </c>
      <c r="H11" s="1055" t="s">
        <v>284</v>
      </c>
      <c r="I11" s="892">
        <v>0</v>
      </c>
      <c r="J11" s="892" t="s">
        <v>284</v>
      </c>
      <c r="K11" s="882"/>
      <c r="L11" s="882"/>
      <c r="M11" s="882"/>
      <c r="N11" s="882"/>
    </row>
    <row r="12" spans="1:14" x14ac:dyDescent="0.25">
      <c r="B12" s="888"/>
      <c r="C12" s="889" t="s">
        <v>714</v>
      </c>
      <c r="D12" s="905" t="s">
        <v>284</v>
      </c>
      <c r="E12" s="905" t="s">
        <v>284</v>
      </c>
      <c r="F12" s="905" t="s">
        <v>284</v>
      </c>
      <c r="G12" s="905">
        <v>1</v>
      </c>
      <c r="H12" s="1055">
        <v>2</v>
      </c>
      <c r="I12" s="892">
        <v>9.0909090909090912E-2</v>
      </c>
      <c r="J12" s="892">
        <v>1</v>
      </c>
      <c r="K12" s="882"/>
      <c r="L12" s="882"/>
      <c r="M12" s="882"/>
      <c r="N12" s="882"/>
    </row>
    <row r="13" spans="1:14" x14ac:dyDescent="0.25">
      <c r="B13" s="888"/>
      <c r="C13" s="897" t="s">
        <v>716</v>
      </c>
      <c r="D13" s="1000">
        <v>65</v>
      </c>
      <c r="E13" s="1000">
        <v>144</v>
      </c>
      <c r="F13" s="1000">
        <v>60</v>
      </c>
      <c r="G13" s="1000">
        <v>24</v>
      </c>
      <c r="H13" s="1062">
        <v>22</v>
      </c>
      <c r="I13" s="900">
        <v>1</v>
      </c>
      <c r="J13" s="900">
        <v>-8.333333333333337E-2</v>
      </c>
      <c r="K13" s="882"/>
      <c r="L13" s="882"/>
      <c r="M13" s="882"/>
      <c r="N13" s="882"/>
    </row>
    <row r="14" spans="1:14" x14ac:dyDescent="0.25">
      <c r="B14" s="885" t="s">
        <v>920</v>
      </c>
      <c r="C14" s="885"/>
      <c r="D14" s="1001">
        <v>1124</v>
      </c>
      <c r="E14" s="1001">
        <v>1364</v>
      </c>
      <c r="F14" s="1001">
        <v>1759</v>
      </c>
      <c r="G14" s="1001">
        <v>2060</v>
      </c>
      <c r="H14" s="1062">
        <v>2341</v>
      </c>
      <c r="I14" s="909"/>
      <c r="J14" s="909">
        <v>0.13640776699029122</v>
      </c>
      <c r="K14" s="882"/>
      <c r="L14" s="882"/>
      <c r="M14" s="882"/>
      <c r="N14" s="882"/>
    </row>
    <row r="15" spans="1:14" ht="15" customHeight="1" x14ac:dyDescent="0.25">
      <c r="B15" s="910" t="s">
        <v>733</v>
      </c>
      <c r="C15" s="910"/>
      <c r="D15" s="910"/>
      <c r="E15" s="910"/>
      <c r="F15" s="910"/>
      <c r="G15" s="910"/>
      <c r="H15" s="910"/>
      <c r="I15" s="910"/>
      <c r="J15" s="910"/>
      <c r="K15" s="882"/>
      <c r="L15" s="882"/>
      <c r="M15" s="882"/>
      <c r="N15" s="882"/>
    </row>
    <row r="16" spans="1:14" x14ac:dyDescent="0.25">
      <c r="A16" s="310"/>
      <c r="B16" s="882"/>
      <c r="C16" s="882"/>
      <c r="D16" s="882"/>
      <c r="E16" s="882"/>
      <c r="F16" s="882"/>
      <c r="G16" s="882"/>
      <c r="H16" s="882"/>
      <c r="I16" s="882"/>
      <c r="J16" s="882"/>
      <c r="K16" s="882"/>
      <c r="L16" s="882"/>
      <c r="M16" s="882"/>
      <c r="N16" s="882"/>
    </row>
    <row r="17" spans="1:14" x14ac:dyDescent="0.25">
      <c r="A17" s="310"/>
      <c r="B17" s="882"/>
      <c r="C17" s="882"/>
      <c r="D17" s="882"/>
      <c r="E17" s="882"/>
      <c r="F17" s="882"/>
      <c r="G17" s="882"/>
      <c r="H17" s="882"/>
      <c r="I17" s="882"/>
      <c r="J17" s="882"/>
      <c r="K17" s="882"/>
      <c r="L17" s="882"/>
      <c r="M17" s="882"/>
      <c r="N17" s="882"/>
    </row>
    <row r="18" spans="1:14" ht="15" customHeight="1" x14ac:dyDescent="0.25">
      <c r="A18" s="883"/>
      <c r="B18" s="884" t="s">
        <v>734</v>
      </c>
      <c r="C18" s="884" t="s">
        <v>735</v>
      </c>
      <c r="D18" s="884" t="s">
        <v>25</v>
      </c>
      <c r="E18" s="884" t="s">
        <v>736</v>
      </c>
      <c r="F18" s="884"/>
      <c r="G18" s="884"/>
      <c r="H18" s="884"/>
      <c r="I18" s="884"/>
      <c r="J18" s="1041" t="s">
        <v>2</v>
      </c>
      <c r="K18" s="1042" t="s">
        <v>3</v>
      </c>
      <c r="L18" s="882"/>
      <c r="M18" s="882"/>
      <c r="N18" s="882"/>
    </row>
    <row r="19" spans="1:14" x14ac:dyDescent="0.25">
      <c r="A19" s="886"/>
      <c r="B19" s="884"/>
      <c r="C19" s="884"/>
      <c r="D19" s="884"/>
      <c r="E19" s="911">
        <v>2014</v>
      </c>
      <c r="F19" s="911">
        <v>2015</v>
      </c>
      <c r="G19" s="911">
        <v>2016</v>
      </c>
      <c r="H19" s="911">
        <v>2017</v>
      </c>
      <c r="I19" s="1043">
        <v>2018</v>
      </c>
      <c r="J19" s="1041"/>
      <c r="K19" s="1042"/>
      <c r="L19" s="882"/>
      <c r="M19" s="882"/>
      <c r="N19" s="882"/>
    </row>
    <row r="20" spans="1:14" ht="18" x14ac:dyDescent="0.25">
      <c r="A20" s="886"/>
      <c r="B20" s="888" t="s">
        <v>737</v>
      </c>
      <c r="C20" s="889" t="s">
        <v>38</v>
      </c>
      <c r="D20" s="889" t="s">
        <v>863</v>
      </c>
      <c r="E20" s="987">
        <v>0.12605697999999999</v>
      </c>
      <c r="F20" s="987">
        <v>21.136185090000005</v>
      </c>
      <c r="G20" s="987">
        <v>58.388649780000001</v>
      </c>
      <c r="H20" s="987">
        <v>92.34018623</v>
      </c>
      <c r="I20" s="1056">
        <v>97.033523170000024</v>
      </c>
      <c r="J20" s="917">
        <v>0.38535269438780045</v>
      </c>
      <c r="K20" s="917">
        <v>5.0826591667358256E-2</v>
      </c>
      <c r="L20" s="882"/>
      <c r="M20" s="882"/>
      <c r="N20" s="882"/>
    </row>
    <row r="21" spans="1:14" ht="18" x14ac:dyDescent="0.25">
      <c r="A21" s="310"/>
      <c r="B21" s="888"/>
      <c r="C21" s="889" t="s">
        <v>892</v>
      </c>
      <c r="D21" s="889" t="s">
        <v>893</v>
      </c>
      <c r="E21" s="987">
        <v>0.99329806000000009</v>
      </c>
      <c r="F21" s="987">
        <v>6.9448041900000002</v>
      </c>
      <c r="G21" s="987">
        <v>24.345282649999998</v>
      </c>
      <c r="H21" s="987">
        <v>33.118803210000003</v>
      </c>
      <c r="I21" s="1056">
        <v>53.827054490000002</v>
      </c>
      <c r="J21" s="917">
        <v>0.2137653029699885</v>
      </c>
      <c r="K21" s="917">
        <v>0.62527172702144251</v>
      </c>
      <c r="L21" s="882"/>
      <c r="M21" s="882"/>
      <c r="N21" s="882"/>
    </row>
    <row r="22" spans="1:14" x14ac:dyDescent="0.25">
      <c r="B22" s="888"/>
      <c r="C22" s="889" t="s">
        <v>921</v>
      </c>
      <c r="D22" s="889" t="s">
        <v>922</v>
      </c>
      <c r="E22" s="987">
        <v>40.985776090000002</v>
      </c>
      <c r="F22" s="987">
        <v>39.025972290000006</v>
      </c>
      <c r="G22" s="987">
        <v>43.898012139999999</v>
      </c>
      <c r="H22" s="987">
        <v>31.384422520000001</v>
      </c>
      <c r="I22" s="1056">
        <v>40.732332890000002</v>
      </c>
      <c r="J22" s="917">
        <v>0.16176176763532352</v>
      </c>
      <c r="K22" s="917">
        <v>0.2978519156770516</v>
      </c>
      <c r="L22" s="882"/>
      <c r="M22" s="882"/>
      <c r="N22" s="882"/>
    </row>
    <row r="23" spans="1:14" x14ac:dyDescent="0.25">
      <c r="B23" s="888"/>
      <c r="C23" s="918" t="s">
        <v>71</v>
      </c>
      <c r="D23" s="918"/>
      <c r="E23" s="987">
        <v>215.87195429000002</v>
      </c>
      <c r="F23" s="987">
        <v>135.77879488000002</v>
      </c>
      <c r="G23" s="987">
        <v>107.44295750000001</v>
      </c>
      <c r="H23" s="987">
        <v>81.932661750000008</v>
      </c>
      <c r="I23" s="1056">
        <v>60.211539199999997</v>
      </c>
      <c r="J23" s="917">
        <v>0.23912023500688748</v>
      </c>
      <c r="K23" s="917">
        <v>-0.26510944580657436</v>
      </c>
      <c r="L23" s="882"/>
      <c r="M23" s="882"/>
      <c r="N23" s="882"/>
    </row>
    <row r="24" spans="1:14" ht="27.6" customHeight="1" x14ac:dyDescent="0.25">
      <c r="B24" s="888"/>
      <c r="C24" s="919" t="s">
        <v>18</v>
      </c>
      <c r="D24" s="919"/>
      <c r="E24" s="988">
        <v>257.97708542000004</v>
      </c>
      <c r="F24" s="988">
        <v>202.88575645000003</v>
      </c>
      <c r="G24" s="988">
        <v>234.07490207000001</v>
      </c>
      <c r="H24" s="988">
        <v>238.77607371000005</v>
      </c>
      <c r="I24" s="1059">
        <v>251.80444975000003</v>
      </c>
      <c r="J24" s="922">
        <v>1</v>
      </c>
      <c r="K24" s="922">
        <v>5.4563155502017846E-2</v>
      </c>
      <c r="L24" s="882"/>
      <c r="M24" s="882"/>
      <c r="N24" s="882"/>
    </row>
    <row r="25" spans="1:14" ht="18" x14ac:dyDescent="0.25">
      <c r="B25" s="888" t="s">
        <v>745</v>
      </c>
      <c r="C25" s="889" t="s">
        <v>923</v>
      </c>
      <c r="D25" s="889" t="s">
        <v>924</v>
      </c>
      <c r="E25" s="987">
        <v>0</v>
      </c>
      <c r="F25" s="987">
        <v>0.51361597000000003</v>
      </c>
      <c r="G25" s="987">
        <v>1.1671721900000001</v>
      </c>
      <c r="H25" s="987">
        <v>0</v>
      </c>
      <c r="I25" s="1056">
        <v>0</v>
      </c>
      <c r="J25" s="917">
        <v>0</v>
      </c>
      <c r="K25" s="917" t="s">
        <v>284</v>
      </c>
      <c r="L25" s="882"/>
      <c r="M25" s="882"/>
      <c r="N25" s="882"/>
    </row>
    <row r="26" spans="1:14" ht="44.25" customHeight="1" x14ac:dyDescent="0.25">
      <c r="B26" s="888"/>
      <c r="C26" s="889" t="s">
        <v>817</v>
      </c>
      <c r="D26" s="889" t="s">
        <v>818</v>
      </c>
      <c r="E26" s="987">
        <v>0</v>
      </c>
      <c r="F26" s="987">
        <v>1.3886022900000001</v>
      </c>
      <c r="G26" s="987">
        <v>0</v>
      </c>
      <c r="H26" s="987">
        <v>0</v>
      </c>
      <c r="I26" s="1056">
        <v>0</v>
      </c>
      <c r="J26" s="917">
        <v>0</v>
      </c>
      <c r="K26" s="917" t="s">
        <v>284</v>
      </c>
      <c r="L26" s="882"/>
      <c r="M26" s="882"/>
      <c r="N26" s="882"/>
    </row>
    <row r="27" spans="1:14" ht="18" x14ac:dyDescent="0.25">
      <c r="B27" s="888"/>
      <c r="C27" s="889" t="s">
        <v>925</v>
      </c>
      <c r="D27" s="889" t="s">
        <v>926</v>
      </c>
      <c r="E27" s="987">
        <v>0</v>
      </c>
      <c r="F27" s="987">
        <v>0.33358206000000001</v>
      </c>
      <c r="G27" s="987">
        <v>0.34371977000000004</v>
      </c>
      <c r="H27" s="987">
        <v>0</v>
      </c>
      <c r="I27" s="1056">
        <v>0</v>
      </c>
      <c r="J27" s="917">
        <v>0</v>
      </c>
      <c r="K27" s="917" t="s">
        <v>284</v>
      </c>
      <c r="L27" s="882"/>
      <c r="M27" s="882"/>
      <c r="N27" s="882"/>
    </row>
    <row r="28" spans="1:14" x14ac:dyDescent="0.25">
      <c r="B28" s="888"/>
      <c r="C28" s="918" t="s">
        <v>71</v>
      </c>
      <c r="D28" s="918"/>
      <c r="E28" s="987">
        <v>0.48127763999999995</v>
      </c>
      <c r="F28" s="987">
        <v>1.9148323899999999</v>
      </c>
      <c r="G28" s="987">
        <v>0.8512632200000001</v>
      </c>
      <c r="H28" s="987">
        <v>1.3035627700000003</v>
      </c>
      <c r="I28" s="1056">
        <v>1.06016149</v>
      </c>
      <c r="J28" s="917">
        <v>1</v>
      </c>
      <c r="K28" s="917">
        <v>-0.1867200303672375</v>
      </c>
      <c r="L28" s="882"/>
      <c r="M28" s="882"/>
      <c r="N28" s="882"/>
    </row>
    <row r="29" spans="1:14" ht="27.6" customHeight="1" x14ac:dyDescent="0.25">
      <c r="B29" s="888"/>
      <c r="C29" s="919" t="s">
        <v>22</v>
      </c>
      <c r="D29" s="919"/>
      <c r="E29" s="988">
        <v>0.48127763999999995</v>
      </c>
      <c r="F29" s="988">
        <v>4.15063271</v>
      </c>
      <c r="G29" s="988">
        <v>2.3621551800000002</v>
      </c>
      <c r="H29" s="988">
        <v>1.3035627700000003</v>
      </c>
      <c r="I29" s="1059">
        <v>1.06016149</v>
      </c>
      <c r="J29" s="922">
        <v>1</v>
      </c>
      <c r="K29" s="922">
        <v>-0.1867200303672375</v>
      </c>
      <c r="L29" s="882"/>
      <c r="M29" s="882"/>
      <c r="N29" s="882"/>
    </row>
    <row r="30" spans="1:14" ht="15" customHeight="1" x14ac:dyDescent="0.25">
      <c r="B30" s="906" t="s">
        <v>927</v>
      </c>
      <c r="C30" s="906"/>
      <c r="D30" s="906"/>
      <c r="E30" s="989">
        <v>258.45836306000001</v>
      </c>
      <c r="F30" s="989">
        <v>207.03638916</v>
      </c>
      <c r="G30" s="989">
        <v>236.43705725000001</v>
      </c>
      <c r="H30" s="989">
        <v>240.07963648000006</v>
      </c>
      <c r="I30" s="1059">
        <v>252.86461124000004</v>
      </c>
      <c r="J30" s="1060"/>
      <c r="K30" s="1047">
        <v>5.3253057808028803E-2</v>
      </c>
      <c r="L30" s="882"/>
      <c r="M30" s="882"/>
      <c r="N30" s="882"/>
    </row>
    <row r="31" spans="1:14" x14ac:dyDescent="0.25">
      <c r="B31" s="910" t="s">
        <v>844</v>
      </c>
      <c r="C31" s="910"/>
      <c r="D31" s="910"/>
      <c r="E31" s="910"/>
      <c r="F31" s="910"/>
      <c r="G31" s="910"/>
      <c r="H31" s="910"/>
      <c r="I31" s="910"/>
      <c r="J31" s="910"/>
      <c r="K31" s="910"/>
      <c r="L31" s="882"/>
      <c r="M31" s="882"/>
      <c r="N31" s="882"/>
    </row>
    <row r="32" spans="1:14" x14ac:dyDescent="0.25">
      <c r="A32" s="310"/>
      <c r="B32" s="910" t="s">
        <v>755</v>
      </c>
      <c r="C32" s="910"/>
      <c r="D32" s="910"/>
      <c r="E32" s="910"/>
      <c r="F32" s="910"/>
      <c r="G32" s="910"/>
      <c r="H32" s="910"/>
      <c r="I32" s="910"/>
      <c r="J32" s="910"/>
      <c r="K32" s="910"/>
      <c r="L32" s="882"/>
      <c r="M32" s="882"/>
      <c r="N32" s="882"/>
    </row>
    <row r="33" spans="1:14" x14ac:dyDescent="0.25">
      <c r="A33" s="310"/>
      <c r="B33" s="963"/>
      <c r="C33" s="963"/>
      <c r="D33" s="963"/>
      <c r="E33" s="963"/>
      <c r="F33" s="963"/>
      <c r="G33" s="963"/>
      <c r="H33" s="963"/>
      <c r="I33" s="963"/>
      <c r="J33" s="963"/>
      <c r="K33" s="961"/>
      <c r="L33" s="882"/>
      <c r="M33" s="882"/>
      <c r="N33" s="882"/>
    </row>
    <row r="34" spans="1:14" x14ac:dyDescent="0.25">
      <c r="A34" s="310"/>
      <c r="B34" s="882"/>
      <c r="C34" s="882"/>
      <c r="D34" s="882"/>
      <c r="E34" s="882"/>
      <c r="F34" s="882"/>
      <c r="G34" s="882"/>
      <c r="H34" s="882"/>
      <c r="I34" s="882"/>
      <c r="J34" s="882"/>
      <c r="K34" s="882"/>
      <c r="L34" s="882"/>
      <c r="M34" s="882"/>
      <c r="N34" s="882"/>
    </row>
    <row r="35" spans="1:14" ht="15" customHeight="1" x14ac:dyDescent="0.25">
      <c r="A35" s="883"/>
      <c r="B35" s="884" t="s">
        <v>756</v>
      </c>
      <c r="C35" s="884" t="s">
        <v>757</v>
      </c>
      <c r="D35" s="884"/>
      <c r="E35" s="884"/>
      <c r="F35" s="884"/>
      <c r="G35" s="884"/>
      <c r="H35" s="1041" t="s">
        <v>2</v>
      </c>
      <c r="I35" s="1048" t="s">
        <v>3</v>
      </c>
      <c r="J35" s="882"/>
      <c r="K35" s="882"/>
      <c r="L35" s="882"/>
      <c r="M35" s="882"/>
      <c r="N35" s="882"/>
    </row>
    <row r="36" spans="1:14" x14ac:dyDescent="0.25">
      <c r="A36" s="310"/>
      <c r="B36" s="884"/>
      <c r="C36" s="911">
        <v>2014</v>
      </c>
      <c r="D36" s="911">
        <v>2015</v>
      </c>
      <c r="E36" s="911">
        <v>2016</v>
      </c>
      <c r="F36" s="911">
        <v>2017</v>
      </c>
      <c r="G36" s="1043">
        <v>2018</v>
      </c>
      <c r="H36" s="1041"/>
      <c r="I36" s="1048"/>
      <c r="J36" s="882"/>
      <c r="K36" s="882"/>
      <c r="L36" s="882"/>
      <c r="M36" s="882"/>
      <c r="N36" s="882"/>
    </row>
    <row r="37" spans="1:14" x14ac:dyDescent="0.25">
      <c r="A37" s="310"/>
      <c r="B37" s="926" t="s">
        <v>562</v>
      </c>
      <c r="C37" s="964">
        <v>2.1599299999999998E-2</v>
      </c>
      <c r="D37" s="964">
        <v>4.8042419999999982E-2</v>
      </c>
      <c r="E37" s="964">
        <v>1.0856370000000001E-2</v>
      </c>
      <c r="F37" s="964">
        <v>9.104619999999999E-3</v>
      </c>
      <c r="G37" s="1057">
        <v>7.7941E-3</v>
      </c>
      <c r="H37" s="965">
        <v>3.69307955432863E-2</v>
      </c>
      <c r="I37" s="928">
        <v>-0.14394010952681158</v>
      </c>
      <c r="J37" s="882"/>
      <c r="K37" s="882"/>
      <c r="L37" s="882"/>
      <c r="M37" s="882"/>
      <c r="N37" s="882"/>
    </row>
    <row r="38" spans="1:14" x14ac:dyDescent="0.25">
      <c r="A38" s="310"/>
      <c r="B38" s="926" t="s">
        <v>758</v>
      </c>
      <c r="C38" s="964">
        <v>9.9765529999999991E-2</v>
      </c>
      <c r="D38" s="964">
        <v>0.79822698000000025</v>
      </c>
      <c r="E38" s="964">
        <v>0.4508722</v>
      </c>
      <c r="F38" s="964">
        <v>0.24924341</v>
      </c>
      <c r="G38" s="1057">
        <v>0.20317243000000001</v>
      </c>
      <c r="H38" s="965">
        <v>0.96269222519118924</v>
      </c>
      <c r="I38" s="928">
        <v>-0.18484332243729129</v>
      </c>
      <c r="J38" s="882"/>
      <c r="K38" s="882"/>
      <c r="L38" s="882"/>
      <c r="M38" s="882"/>
      <c r="N38" s="882"/>
    </row>
    <row r="39" spans="1:14" ht="18" x14ac:dyDescent="0.25">
      <c r="B39" s="926" t="s">
        <v>564</v>
      </c>
      <c r="C39" s="964">
        <v>0</v>
      </c>
      <c r="D39" s="964">
        <v>0</v>
      </c>
      <c r="E39" s="964">
        <v>0</v>
      </c>
      <c r="F39" s="964">
        <v>0</v>
      </c>
      <c r="G39" s="1057">
        <v>0</v>
      </c>
      <c r="H39" s="965">
        <v>0</v>
      </c>
      <c r="I39" s="928" t="s">
        <v>284</v>
      </c>
      <c r="J39" s="882"/>
      <c r="K39" s="882"/>
      <c r="L39" s="882"/>
      <c r="M39" s="882"/>
      <c r="N39" s="882"/>
    </row>
    <row r="40" spans="1:14" x14ac:dyDescent="0.25">
      <c r="B40" s="926" t="s">
        <v>759</v>
      </c>
      <c r="C40" s="964">
        <v>0</v>
      </c>
      <c r="D40" s="964">
        <v>0</v>
      </c>
      <c r="E40" s="964">
        <v>0</v>
      </c>
      <c r="F40" s="964">
        <v>0</v>
      </c>
      <c r="G40" s="1057">
        <v>0</v>
      </c>
      <c r="H40" s="965">
        <v>0</v>
      </c>
      <c r="I40" s="928" t="s">
        <v>284</v>
      </c>
      <c r="J40" s="882"/>
      <c r="K40" s="882"/>
      <c r="L40" s="882"/>
      <c r="M40" s="882"/>
      <c r="N40" s="882"/>
    </row>
    <row r="41" spans="1:14" x14ac:dyDescent="0.25">
      <c r="B41" s="926" t="s">
        <v>566</v>
      </c>
      <c r="C41" s="964">
        <v>0</v>
      </c>
      <c r="D41" s="964">
        <v>2.7286899999999998E-3</v>
      </c>
      <c r="E41" s="964">
        <v>0</v>
      </c>
      <c r="F41" s="964">
        <v>0</v>
      </c>
      <c r="G41" s="1057">
        <v>7.9560000000000004E-5</v>
      </c>
      <c r="H41" s="965">
        <v>3.7697926552441696E-4</v>
      </c>
      <c r="I41" s="928" t="s">
        <v>284</v>
      </c>
      <c r="J41" s="882"/>
      <c r="K41" s="882"/>
      <c r="L41" s="882"/>
      <c r="M41" s="882"/>
      <c r="N41" s="882"/>
    </row>
    <row r="42" spans="1:14" x14ac:dyDescent="0.25">
      <c r="B42" s="929" t="s">
        <v>582</v>
      </c>
      <c r="C42" s="966">
        <v>0.12136482999999999</v>
      </c>
      <c r="D42" s="966">
        <v>0.84899809000000026</v>
      </c>
      <c r="E42" s="966">
        <v>0.46172857</v>
      </c>
      <c r="F42" s="966">
        <v>0.25834803000000001</v>
      </c>
      <c r="G42" s="1058">
        <v>0.21104609000000002</v>
      </c>
      <c r="H42" s="967">
        <v>1</v>
      </c>
      <c r="I42" s="931">
        <v>-0.18309386760177726</v>
      </c>
      <c r="J42" s="882"/>
      <c r="K42" s="882"/>
      <c r="L42" s="882"/>
      <c r="M42" s="882"/>
      <c r="N42" s="882"/>
    </row>
    <row r="43" spans="1:14" ht="15" customHeight="1" x14ac:dyDescent="0.25">
      <c r="B43" s="910" t="s">
        <v>760</v>
      </c>
      <c r="C43" s="910"/>
      <c r="D43" s="910"/>
      <c r="E43" s="910"/>
      <c r="F43" s="910"/>
      <c r="G43" s="910"/>
      <c r="H43" s="910"/>
      <c r="I43" s="910"/>
      <c r="J43" s="882"/>
      <c r="K43" s="882"/>
      <c r="L43" s="882"/>
      <c r="M43" s="882"/>
      <c r="N43" s="882"/>
    </row>
    <row r="44" spans="1:14" x14ac:dyDescent="0.25">
      <c r="B44" s="882"/>
      <c r="C44" s="882"/>
      <c r="D44" s="882"/>
      <c r="E44" s="882"/>
      <c r="F44" s="882"/>
      <c r="G44" s="882"/>
      <c r="H44" s="882"/>
      <c r="I44" s="882"/>
      <c r="J44" s="882"/>
      <c r="K44" s="882"/>
      <c r="L44" s="882"/>
      <c r="M44" s="882"/>
      <c r="N44" s="882"/>
    </row>
  </sheetData>
  <mergeCells count="29">
    <mergeCell ref="B43:I43"/>
    <mergeCell ref="B30:D30"/>
    <mergeCell ref="B31:K31"/>
    <mergeCell ref="B32:K32"/>
    <mergeCell ref="B35:B36"/>
    <mergeCell ref="C35:G35"/>
    <mergeCell ref="H35:H36"/>
    <mergeCell ref="I35:I36"/>
    <mergeCell ref="K18:K19"/>
    <mergeCell ref="B20:B24"/>
    <mergeCell ref="C23:D23"/>
    <mergeCell ref="C24:D24"/>
    <mergeCell ref="B25:B29"/>
    <mergeCell ref="C28:D28"/>
    <mergeCell ref="C29:D29"/>
    <mergeCell ref="B9:B13"/>
    <mergeCell ref="B14:C14"/>
    <mergeCell ref="B15:J15"/>
    <mergeCell ref="B18:B19"/>
    <mergeCell ref="C18:C19"/>
    <mergeCell ref="D18:D19"/>
    <mergeCell ref="E18:I18"/>
    <mergeCell ref="J18:J19"/>
    <mergeCell ref="B4:B5"/>
    <mergeCell ref="C4:C5"/>
    <mergeCell ref="D4:H4"/>
    <mergeCell ref="I4:I5"/>
    <mergeCell ref="J4:J5"/>
    <mergeCell ref="B6:B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P81"/>
  <sheetViews>
    <sheetView workbookViewId="0"/>
  </sheetViews>
  <sheetFormatPr baseColWidth="10" defaultColWidth="11.42578125" defaultRowHeight="15" x14ac:dyDescent="0.25"/>
  <cols>
    <col min="1" max="1" width="3.7109375" style="309" customWidth="1"/>
    <col min="2" max="2" width="30" style="309" customWidth="1"/>
    <col min="3" max="3" width="32" style="309" customWidth="1"/>
    <col min="4" max="4" width="43.28515625" style="309" customWidth="1"/>
    <col min="5" max="5" width="20" style="309" customWidth="1"/>
    <col min="6" max="9" width="11.42578125" style="309"/>
    <col min="10" max="10" width="15.5703125" style="309" customWidth="1"/>
    <col min="11" max="16384" width="11.42578125" style="309"/>
  </cols>
  <sheetData>
    <row r="2" spans="1:16" x14ac:dyDescent="0.25">
      <c r="A2" s="310"/>
      <c r="B2" s="880" t="s">
        <v>954</v>
      </c>
    </row>
    <row r="3" spans="1:16" x14ac:dyDescent="0.25">
      <c r="A3" s="310"/>
      <c r="B3" s="984"/>
    </row>
    <row r="4" spans="1:16" ht="15" customHeight="1" x14ac:dyDescent="0.25">
      <c r="A4" s="883"/>
      <c r="B4" s="884" t="s">
        <v>728</v>
      </c>
      <c r="C4" s="884" t="s">
        <v>729</v>
      </c>
      <c r="D4" s="885" t="s">
        <v>774</v>
      </c>
      <c r="E4" s="884"/>
      <c r="F4" s="884"/>
      <c r="G4" s="884"/>
      <c r="H4" s="884"/>
      <c r="I4" s="1037" t="s">
        <v>2</v>
      </c>
      <c r="J4" s="1037" t="s">
        <v>3</v>
      </c>
      <c r="K4" s="882"/>
      <c r="L4" s="882"/>
      <c r="M4" s="882"/>
      <c r="N4" s="882"/>
      <c r="O4" s="882"/>
      <c r="P4" s="1031"/>
    </row>
    <row r="5" spans="1:16" x14ac:dyDescent="0.25">
      <c r="A5" s="886"/>
      <c r="B5" s="884"/>
      <c r="C5" s="884"/>
      <c r="D5" s="887">
        <v>2014</v>
      </c>
      <c r="E5" s="887">
        <v>2015</v>
      </c>
      <c r="F5" s="887">
        <v>2016</v>
      </c>
      <c r="G5" s="887">
        <v>2017</v>
      </c>
      <c r="H5" s="1038">
        <v>2018</v>
      </c>
      <c r="I5" s="1037"/>
      <c r="J5" s="1037"/>
      <c r="K5" s="882"/>
      <c r="L5" s="882"/>
      <c r="M5" s="882"/>
      <c r="N5" s="882"/>
      <c r="O5" s="882"/>
      <c r="P5" s="1031"/>
    </row>
    <row r="6" spans="1:16" x14ac:dyDescent="0.25">
      <c r="A6" s="886"/>
      <c r="B6" s="888" t="s">
        <v>705</v>
      </c>
      <c r="C6" s="889" t="s">
        <v>703</v>
      </c>
      <c r="D6" s="905">
        <v>3676</v>
      </c>
      <c r="E6" s="905">
        <v>3203</v>
      </c>
      <c r="F6" s="905">
        <v>4446</v>
      </c>
      <c r="G6" s="905">
        <v>4321</v>
      </c>
      <c r="H6" s="1055">
        <v>4551</v>
      </c>
      <c r="I6" s="892">
        <v>0.96174978867286565</v>
      </c>
      <c r="J6" s="892">
        <v>5.3228419347373324E-2</v>
      </c>
      <c r="K6" s="882"/>
      <c r="L6" s="882"/>
      <c r="M6" s="882"/>
      <c r="N6" s="882"/>
      <c r="O6" s="882"/>
      <c r="P6" s="1031"/>
    </row>
    <row r="7" spans="1:16" x14ac:dyDescent="0.25">
      <c r="A7" s="310"/>
      <c r="B7" s="888"/>
      <c r="C7" s="889" t="s">
        <v>712</v>
      </c>
      <c r="D7" s="905">
        <v>91</v>
      </c>
      <c r="E7" s="905">
        <v>199</v>
      </c>
      <c r="F7" s="905">
        <v>204</v>
      </c>
      <c r="G7" s="905">
        <v>157</v>
      </c>
      <c r="H7" s="1055">
        <v>146</v>
      </c>
      <c r="I7" s="892">
        <v>3.0853761622992391E-2</v>
      </c>
      <c r="J7" s="892">
        <v>-7.0063694267515908E-2</v>
      </c>
      <c r="K7" s="882"/>
      <c r="L7" s="882"/>
      <c r="M7" s="882"/>
      <c r="N7" s="882"/>
      <c r="O7" s="882"/>
      <c r="P7" s="1031"/>
    </row>
    <row r="8" spans="1:16" x14ac:dyDescent="0.25">
      <c r="A8" s="310"/>
      <c r="B8" s="888"/>
      <c r="C8" s="889" t="s">
        <v>704</v>
      </c>
      <c r="D8" s="905">
        <v>55</v>
      </c>
      <c r="E8" s="905">
        <v>51</v>
      </c>
      <c r="F8" s="905">
        <v>33</v>
      </c>
      <c r="G8" s="905">
        <v>50</v>
      </c>
      <c r="H8" s="1055">
        <v>35</v>
      </c>
      <c r="I8" s="892">
        <v>7.3964497041420114E-3</v>
      </c>
      <c r="J8" s="892">
        <v>-0.30000000000000004</v>
      </c>
      <c r="K8" s="882"/>
      <c r="L8" s="882"/>
      <c r="M8" s="882"/>
      <c r="N8" s="882"/>
      <c r="O8" s="882"/>
      <c r="P8" s="1031"/>
    </row>
    <row r="9" spans="1:16" x14ac:dyDescent="0.25">
      <c r="B9" s="888"/>
      <c r="C9" s="897" t="s">
        <v>707</v>
      </c>
      <c r="D9" s="1000">
        <v>3822</v>
      </c>
      <c r="E9" s="1000">
        <v>3453</v>
      </c>
      <c r="F9" s="1000">
        <v>4683</v>
      </c>
      <c r="G9" s="1000">
        <v>4528</v>
      </c>
      <c r="H9" s="1062">
        <v>4732</v>
      </c>
      <c r="I9" s="900">
        <v>1</v>
      </c>
      <c r="J9" s="900">
        <v>4.5053003533569003E-2</v>
      </c>
      <c r="K9" s="882"/>
      <c r="L9" s="882"/>
      <c r="M9" s="882"/>
      <c r="N9" s="882"/>
      <c r="O9" s="882"/>
      <c r="P9" s="1031"/>
    </row>
    <row r="10" spans="1:16" x14ac:dyDescent="0.25">
      <c r="B10" s="888" t="s">
        <v>715</v>
      </c>
      <c r="C10" s="889" t="s">
        <v>406</v>
      </c>
      <c r="D10" s="905">
        <v>1210</v>
      </c>
      <c r="E10" s="905">
        <v>968</v>
      </c>
      <c r="F10" s="905">
        <v>781</v>
      </c>
      <c r="G10" s="905">
        <v>687</v>
      </c>
      <c r="H10" s="1055">
        <v>909</v>
      </c>
      <c r="I10" s="892">
        <v>0.94002068252326787</v>
      </c>
      <c r="J10" s="892">
        <v>0.32314410480349354</v>
      </c>
      <c r="K10" s="882"/>
      <c r="L10" s="882"/>
      <c r="M10" s="882"/>
      <c r="N10" s="882"/>
      <c r="O10" s="882"/>
      <c r="P10" s="1031"/>
    </row>
    <row r="11" spans="1:16" x14ac:dyDescent="0.25">
      <c r="B11" s="888"/>
      <c r="C11" s="889" t="s">
        <v>731</v>
      </c>
      <c r="D11" s="905">
        <v>4</v>
      </c>
      <c r="E11" s="905">
        <v>1</v>
      </c>
      <c r="F11" s="905">
        <v>1</v>
      </c>
      <c r="G11" s="905">
        <v>4</v>
      </c>
      <c r="H11" s="1055">
        <v>2</v>
      </c>
      <c r="I11" s="892">
        <v>2.0682523267838678E-3</v>
      </c>
      <c r="J11" s="892">
        <v>-0.5</v>
      </c>
      <c r="K11" s="882"/>
      <c r="L11" s="882"/>
      <c r="M11" s="882"/>
      <c r="N11" s="882"/>
      <c r="O11" s="882"/>
      <c r="P11" s="1031"/>
    </row>
    <row r="12" spans="1:16" x14ac:dyDescent="0.25">
      <c r="B12" s="888"/>
      <c r="C12" s="889" t="s">
        <v>722</v>
      </c>
      <c r="D12" s="905">
        <v>22</v>
      </c>
      <c r="E12" s="905">
        <v>18</v>
      </c>
      <c r="F12" s="905">
        <v>36</v>
      </c>
      <c r="G12" s="905">
        <v>29</v>
      </c>
      <c r="H12" s="1055">
        <v>34</v>
      </c>
      <c r="I12" s="892">
        <v>3.5160289555325748E-2</v>
      </c>
      <c r="J12" s="892">
        <v>0.17241379310344818</v>
      </c>
      <c r="K12" s="882"/>
      <c r="L12" s="882"/>
      <c r="M12" s="882"/>
      <c r="N12" s="882"/>
      <c r="O12" s="882"/>
      <c r="P12" s="1031"/>
    </row>
    <row r="13" spans="1:16" x14ac:dyDescent="0.25">
      <c r="B13" s="888"/>
      <c r="C13" s="889" t="s">
        <v>714</v>
      </c>
      <c r="D13" s="905">
        <v>48</v>
      </c>
      <c r="E13" s="905">
        <v>28</v>
      </c>
      <c r="F13" s="905">
        <v>27</v>
      </c>
      <c r="G13" s="905">
        <v>29</v>
      </c>
      <c r="H13" s="1055">
        <v>22</v>
      </c>
      <c r="I13" s="892">
        <v>2.2750775594622543E-2</v>
      </c>
      <c r="J13" s="892">
        <v>-0.24137931034482762</v>
      </c>
      <c r="K13" s="882"/>
      <c r="L13" s="882"/>
      <c r="M13" s="882"/>
      <c r="N13" s="882"/>
      <c r="O13" s="882"/>
      <c r="P13" s="1031"/>
    </row>
    <row r="14" spans="1:16" ht="18" x14ac:dyDescent="0.25">
      <c r="B14" s="888"/>
      <c r="C14" s="889" t="s">
        <v>732</v>
      </c>
      <c r="D14" s="905">
        <v>5</v>
      </c>
      <c r="E14" s="905">
        <v>7</v>
      </c>
      <c r="F14" s="905">
        <v>9</v>
      </c>
      <c r="G14" s="905" t="s">
        <v>284</v>
      </c>
      <c r="H14" s="1055"/>
      <c r="I14" s="892">
        <v>0</v>
      </c>
      <c r="J14" s="892" t="s">
        <v>284</v>
      </c>
      <c r="K14" s="882"/>
      <c r="L14" s="882"/>
      <c r="M14" s="882"/>
      <c r="N14" s="882"/>
      <c r="O14" s="882"/>
      <c r="P14" s="1031"/>
    </row>
    <row r="15" spans="1:16" x14ac:dyDescent="0.25">
      <c r="B15" s="888"/>
      <c r="C15" s="897" t="s">
        <v>716</v>
      </c>
      <c r="D15" s="1000">
        <v>1289</v>
      </c>
      <c r="E15" s="1000">
        <v>1022</v>
      </c>
      <c r="F15" s="1000">
        <v>854</v>
      </c>
      <c r="G15" s="1000">
        <v>749</v>
      </c>
      <c r="H15" s="1062">
        <v>967</v>
      </c>
      <c r="I15" s="900">
        <v>1</v>
      </c>
      <c r="J15" s="900">
        <v>0.29105473965287043</v>
      </c>
      <c r="K15" s="882"/>
      <c r="L15" s="882"/>
      <c r="M15" s="882"/>
      <c r="N15" s="882"/>
      <c r="O15" s="882"/>
      <c r="P15" s="1031"/>
    </row>
    <row r="16" spans="1:16" x14ac:dyDescent="0.25">
      <c r="A16" s="310"/>
      <c r="B16" s="906" t="s">
        <v>637</v>
      </c>
      <c r="C16" s="906"/>
      <c r="D16" s="1001">
        <v>5111</v>
      </c>
      <c r="E16" s="1001">
        <v>4475</v>
      </c>
      <c r="F16" s="1001">
        <v>5537</v>
      </c>
      <c r="G16" s="1001">
        <v>5277</v>
      </c>
      <c r="H16" s="1062">
        <v>5699</v>
      </c>
      <c r="I16" s="909"/>
      <c r="J16" s="909">
        <v>7.9969679742277755E-2</v>
      </c>
      <c r="K16" s="882"/>
      <c r="L16" s="882"/>
      <c r="M16" s="882"/>
      <c r="N16" s="882"/>
      <c r="O16" s="882"/>
      <c r="P16" s="1031"/>
    </row>
    <row r="17" spans="1:16" ht="15" customHeight="1" x14ac:dyDescent="0.25">
      <c r="A17" s="310"/>
      <c r="B17" s="910" t="s">
        <v>733</v>
      </c>
      <c r="C17" s="910"/>
      <c r="D17" s="910"/>
      <c r="E17" s="910"/>
      <c r="F17" s="910"/>
      <c r="G17" s="910"/>
      <c r="H17" s="910"/>
      <c r="I17" s="910"/>
      <c r="J17" s="910"/>
      <c r="K17" s="882"/>
      <c r="L17" s="882"/>
      <c r="M17" s="882"/>
      <c r="N17" s="882"/>
      <c r="O17" s="882"/>
      <c r="P17" s="1031"/>
    </row>
    <row r="18" spans="1:16" ht="15" customHeight="1" x14ac:dyDescent="0.25">
      <c r="A18" s="310"/>
      <c r="B18" s="961"/>
      <c r="C18" s="961"/>
      <c r="D18" s="961"/>
      <c r="E18" s="961"/>
      <c r="F18" s="961"/>
      <c r="G18" s="961"/>
      <c r="H18" s="961"/>
      <c r="I18" s="961"/>
      <c r="J18" s="961"/>
      <c r="K18" s="882"/>
      <c r="L18" s="882"/>
      <c r="M18" s="882"/>
      <c r="N18" s="882"/>
      <c r="O18" s="882"/>
      <c r="P18" s="1031"/>
    </row>
    <row r="19" spans="1:16" x14ac:dyDescent="0.25">
      <c r="A19" s="310"/>
      <c r="B19" s="882"/>
      <c r="C19" s="882"/>
      <c r="D19" s="882"/>
      <c r="E19" s="882"/>
      <c r="F19" s="882"/>
      <c r="G19" s="882"/>
      <c r="H19" s="882"/>
      <c r="I19" s="882"/>
      <c r="J19" s="882"/>
      <c r="K19" s="882"/>
      <c r="L19" s="882"/>
      <c r="M19" s="882"/>
      <c r="N19" s="882"/>
      <c r="O19" s="882"/>
      <c r="P19" s="1031"/>
    </row>
    <row r="20" spans="1:16" ht="15" customHeight="1" x14ac:dyDescent="0.25">
      <c r="A20" s="883"/>
      <c r="B20" s="884" t="s">
        <v>734</v>
      </c>
      <c r="C20" s="884" t="s">
        <v>735</v>
      </c>
      <c r="D20" s="884" t="s">
        <v>25</v>
      </c>
      <c r="E20" s="884" t="s">
        <v>736</v>
      </c>
      <c r="F20" s="884"/>
      <c r="G20" s="884"/>
      <c r="H20" s="884"/>
      <c r="I20" s="884"/>
      <c r="J20" s="1041" t="s">
        <v>2</v>
      </c>
      <c r="K20" s="1042" t="s">
        <v>3</v>
      </c>
      <c r="L20" s="882"/>
      <c r="M20" s="882"/>
      <c r="N20" s="882"/>
      <c r="O20" s="882"/>
      <c r="P20" s="1031"/>
    </row>
    <row r="21" spans="1:16" x14ac:dyDescent="0.25">
      <c r="A21" s="886"/>
      <c r="B21" s="884"/>
      <c r="C21" s="884"/>
      <c r="D21" s="884"/>
      <c r="E21" s="911">
        <v>2014</v>
      </c>
      <c r="F21" s="911">
        <v>2015</v>
      </c>
      <c r="G21" s="911">
        <v>2016</v>
      </c>
      <c r="H21" s="911">
        <v>2017</v>
      </c>
      <c r="I21" s="1043">
        <v>2018</v>
      </c>
      <c r="J21" s="1041"/>
      <c r="K21" s="1042"/>
      <c r="L21" s="882"/>
      <c r="M21" s="882"/>
      <c r="N21" s="882"/>
      <c r="O21" s="882"/>
      <c r="P21" s="1031"/>
    </row>
    <row r="22" spans="1:16" x14ac:dyDescent="0.25">
      <c r="A22" s="886"/>
      <c r="B22" s="888" t="s">
        <v>737</v>
      </c>
      <c r="C22" s="889" t="s">
        <v>928</v>
      </c>
      <c r="D22" s="889" t="s">
        <v>929</v>
      </c>
      <c r="E22" s="915">
        <v>73.244987039999998</v>
      </c>
      <c r="F22" s="915">
        <v>35.52617747</v>
      </c>
      <c r="G22" s="915">
        <v>86.762849319999987</v>
      </c>
      <c r="H22" s="915">
        <v>133.56952819</v>
      </c>
      <c r="I22" s="1044">
        <v>211.04388652</v>
      </c>
      <c r="J22" s="916">
        <v>0.32297393906537869</v>
      </c>
      <c r="K22" s="917">
        <v>0.5800301863745021</v>
      </c>
      <c r="L22" s="882"/>
      <c r="M22" s="882"/>
      <c r="N22" s="882"/>
      <c r="O22" s="882"/>
      <c r="P22" s="1031"/>
    </row>
    <row r="23" spans="1:16" x14ac:dyDescent="0.25">
      <c r="A23" s="310"/>
      <c r="B23" s="888"/>
      <c r="C23" s="889" t="s">
        <v>38</v>
      </c>
      <c r="D23" s="889" t="s">
        <v>863</v>
      </c>
      <c r="E23" s="915">
        <v>24.459786700000002</v>
      </c>
      <c r="F23" s="915">
        <v>11.781836910000001</v>
      </c>
      <c r="G23" s="915">
        <v>45.042821619999998</v>
      </c>
      <c r="H23" s="915">
        <v>58.513968320000004</v>
      </c>
      <c r="I23" s="1044">
        <v>61.790362999999999</v>
      </c>
      <c r="J23" s="916">
        <v>9.4561739093533978E-2</v>
      </c>
      <c r="K23" s="917">
        <v>5.5993376864855948E-2</v>
      </c>
      <c r="L23" s="882"/>
      <c r="M23" s="882"/>
      <c r="N23" s="882"/>
      <c r="O23" s="882"/>
      <c r="P23" s="1031"/>
    </row>
    <row r="24" spans="1:16" x14ac:dyDescent="0.25">
      <c r="A24" s="310"/>
      <c r="B24" s="888"/>
      <c r="C24" s="889" t="s">
        <v>892</v>
      </c>
      <c r="D24" s="889" t="s">
        <v>893</v>
      </c>
      <c r="E24" s="915">
        <v>35.946196549999996</v>
      </c>
      <c r="F24" s="915">
        <v>18.068540460000001</v>
      </c>
      <c r="G24" s="915">
        <v>35.488430430000001</v>
      </c>
      <c r="H24" s="915">
        <v>31.613451930000004</v>
      </c>
      <c r="I24" s="1044">
        <v>52.42574535</v>
      </c>
      <c r="J24" s="916">
        <v>8.0230466578918649E-2</v>
      </c>
      <c r="K24" s="917">
        <v>0.65833663043452373</v>
      </c>
      <c r="L24" s="882"/>
      <c r="M24" s="882"/>
      <c r="N24" s="882"/>
      <c r="O24" s="882"/>
      <c r="P24" s="1031"/>
    </row>
    <row r="25" spans="1:16" x14ac:dyDescent="0.25">
      <c r="B25" s="888"/>
      <c r="C25" s="918" t="s">
        <v>71</v>
      </c>
      <c r="D25" s="918"/>
      <c r="E25" s="915">
        <v>499.84778434000071</v>
      </c>
      <c r="F25" s="915">
        <v>312.13148423000018</v>
      </c>
      <c r="G25" s="915">
        <v>351.31071268999972</v>
      </c>
      <c r="H25" s="915">
        <v>389.53674122999956</v>
      </c>
      <c r="I25" s="1044">
        <v>328.17937281000025</v>
      </c>
      <c r="J25" s="916">
        <v>0.50223385526216868</v>
      </c>
      <c r="K25" s="917">
        <v>-0.15751368722307824</v>
      </c>
      <c r="L25" s="882"/>
      <c r="M25" s="882"/>
      <c r="N25" s="882"/>
      <c r="O25" s="882"/>
      <c r="P25" s="1031"/>
    </row>
    <row r="26" spans="1:16" ht="27.6" customHeight="1" x14ac:dyDescent="0.25">
      <c r="B26" s="888"/>
      <c r="C26" s="919" t="s">
        <v>18</v>
      </c>
      <c r="D26" s="919"/>
      <c r="E26" s="920">
        <v>633.49875463000069</v>
      </c>
      <c r="F26" s="920">
        <v>377.50803907000022</v>
      </c>
      <c r="G26" s="920">
        <v>518.60481405999963</v>
      </c>
      <c r="H26" s="920">
        <v>613.23368966999953</v>
      </c>
      <c r="I26" s="1045">
        <v>653.43936768000026</v>
      </c>
      <c r="J26" s="921">
        <v>1</v>
      </c>
      <c r="K26" s="922">
        <v>6.5563387477352464E-2</v>
      </c>
      <c r="L26" s="882"/>
      <c r="M26" s="882"/>
      <c r="N26" s="882"/>
      <c r="O26" s="882"/>
      <c r="P26" s="1031"/>
    </row>
    <row r="27" spans="1:16" x14ac:dyDescent="0.25">
      <c r="B27" s="888" t="s">
        <v>745</v>
      </c>
      <c r="C27" s="889" t="s">
        <v>930</v>
      </c>
      <c r="D27" s="889" t="s">
        <v>931</v>
      </c>
      <c r="E27" s="915">
        <v>0</v>
      </c>
      <c r="F27" s="915">
        <v>0</v>
      </c>
      <c r="G27" s="915">
        <v>0</v>
      </c>
      <c r="H27" s="915">
        <v>0</v>
      </c>
      <c r="I27" s="1044">
        <v>59.983754159999997</v>
      </c>
      <c r="J27" s="916">
        <v>0.26527629430974609</v>
      </c>
      <c r="K27" s="917" t="s">
        <v>284</v>
      </c>
      <c r="L27" s="882"/>
      <c r="M27" s="882"/>
      <c r="N27" s="882"/>
      <c r="O27" s="882"/>
      <c r="P27" s="1031"/>
    </row>
    <row r="28" spans="1:16" ht="15" customHeight="1" x14ac:dyDescent="0.25">
      <c r="B28" s="888"/>
      <c r="C28" s="889" t="s">
        <v>932</v>
      </c>
      <c r="D28" s="889" t="s">
        <v>933</v>
      </c>
      <c r="E28" s="915">
        <v>0</v>
      </c>
      <c r="F28" s="915">
        <v>0</v>
      </c>
      <c r="G28" s="915">
        <v>0</v>
      </c>
      <c r="H28" s="915">
        <v>31.38509518</v>
      </c>
      <c r="I28" s="1044">
        <v>54.526703420000004</v>
      </c>
      <c r="J28" s="916">
        <v>0.24114265648664363</v>
      </c>
      <c r="K28" s="917">
        <v>0.73734389229276198</v>
      </c>
      <c r="L28" s="882"/>
      <c r="M28" s="882"/>
      <c r="N28" s="882"/>
      <c r="O28" s="882"/>
      <c r="P28" s="1031"/>
    </row>
    <row r="29" spans="1:16" x14ac:dyDescent="0.25">
      <c r="B29" s="888"/>
      <c r="C29" s="889" t="s">
        <v>934</v>
      </c>
      <c r="D29" s="889" t="s">
        <v>935</v>
      </c>
      <c r="E29" s="915">
        <v>8.1828200000000004E-3</v>
      </c>
      <c r="F29" s="915">
        <v>0</v>
      </c>
      <c r="G29" s="915">
        <v>4.3990000000000004E-5</v>
      </c>
      <c r="H29" s="915">
        <v>0</v>
      </c>
      <c r="I29" s="1044">
        <v>24.882203789999998</v>
      </c>
      <c r="J29" s="916">
        <v>0.11004077534167994</v>
      </c>
      <c r="K29" s="917" t="s">
        <v>284</v>
      </c>
      <c r="L29" s="882"/>
      <c r="M29" s="882"/>
      <c r="N29" s="882"/>
      <c r="O29" s="882"/>
      <c r="P29" s="1031"/>
    </row>
    <row r="30" spans="1:16" x14ac:dyDescent="0.25">
      <c r="B30" s="888"/>
      <c r="C30" s="1032" t="s">
        <v>71</v>
      </c>
      <c r="D30" s="1033"/>
      <c r="E30" s="915">
        <v>87.174028760000013</v>
      </c>
      <c r="F30" s="915">
        <v>75.965661189999835</v>
      </c>
      <c r="G30" s="915">
        <v>36.637527560000002</v>
      </c>
      <c r="H30" s="915">
        <v>30.917079090000026</v>
      </c>
      <c r="I30" s="1044">
        <v>86.725372719999825</v>
      </c>
      <c r="J30" s="916">
        <v>0.38354027386193029</v>
      </c>
      <c r="K30" s="917">
        <v>1.8050959299079037</v>
      </c>
      <c r="L30" s="882"/>
      <c r="M30" s="882"/>
      <c r="N30" s="882"/>
      <c r="O30" s="882"/>
      <c r="P30" s="1031"/>
    </row>
    <row r="31" spans="1:16" ht="27.6" customHeight="1" x14ac:dyDescent="0.25">
      <c r="B31" s="888"/>
      <c r="C31" s="919" t="s">
        <v>22</v>
      </c>
      <c r="D31" s="919"/>
      <c r="E31" s="920">
        <v>87.182211580000015</v>
      </c>
      <c r="F31" s="920">
        <v>75.965661189999835</v>
      </c>
      <c r="G31" s="920">
        <v>36.637571550000004</v>
      </c>
      <c r="H31" s="920">
        <v>62.302174270000023</v>
      </c>
      <c r="I31" s="1045">
        <v>226.11803408999984</v>
      </c>
      <c r="J31" s="921">
        <v>1</v>
      </c>
      <c r="K31" s="922">
        <v>2.6293762896631527</v>
      </c>
      <c r="L31" s="882"/>
      <c r="M31" s="882"/>
      <c r="N31" s="882"/>
      <c r="O31" s="882"/>
      <c r="P31" s="1031"/>
    </row>
    <row r="32" spans="1:16" ht="15" customHeight="1" x14ac:dyDescent="0.25">
      <c r="B32" s="906" t="s">
        <v>936</v>
      </c>
      <c r="C32" s="906"/>
      <c r="D32" s="906"/>
      <c r="E32" s="924">
        <v>720.68096621000075</v>
      </c>
      <c r="F32" s="924">
        <v>453.47370026000004</v>
      </c>
      <c r="G32" s="924">
        <v>555.24238560999959</v>
      </c>
      <c r="H32" s="924">
        <v>675.53586393999956</v>
      </c>
      <c r="I32" s="1045">
        <v>879.55740177000007</v>
      </c>
      <c r="J32" s="1046"/>
      <c r="K32" s="1047">
        <v>0.30201436921507629</v>
      </c>
      <c r="L32" s="882"/>
      <c r="M32" s="882"/>
      <c r="N32" s="882"/>
      <c r="O32" s="882"/>
      <c r="P32" s="1031"/>
    </row>
    <row r="33" spans="1:16" x14ac:dyDescent="0.25">
      <c r="B33" s="910" t="s">
        <v>937</v>
      </c>
      <c r="C33" s="910"/>
      <c r="D33" s="910"/>
      <c r="E33" s="910"/>
      <c r="F33" s="910"/>
      <c r="G33" s="910"/>
      <c r="H33" s="910"/>
      <c r="I33" s="910"/>
      <c r="J33" s="910"/>
      <c r="K33" s="910"/>
      <c r="L33" s="882"/>
      <c r="M33" s="882"/>
      <c r="N33" s="882"/>
      <c r="O33" s="882"/>
      <c r="P33" s="1031"/>
    </row>
    <row r="34" spans="1:16" x14ac:dyDescent="0.25">
      <c r="A34" s="310"/>
      <c r="B34" s="910" t="s">
        <v>755</v>
      </c>
      <c r="C34" s="910"/>
      <c r="D34" s="910"/>
      <c r="E34" s="910"/>
      <c r="F34" s="910"/>
      <c r="G34" s="910"/>
      <c r="H34" s="910"/>
      <c r="I34" s="910"/>
      <c r="J34" s="910"/>
      <c r="K34" s="910"/>
      <c r="L34" s="882"/>
      <c r="M34" s="882"/>
      <c r="N34" s="882"/>
      <c r="O34" s="882"/>
      <c r="P34" s="1031"/>
    </row>
    <row r="35" spans="1:16" x14ac:dyDescent="0.25">
      <c r="A35" s="310"/>
      <c r="B35" s="961"/>
      <c r="C35" s="961"/>
      <c r="D35" s="961"/>
      <c r="E35" s="961"/>
      <c r="F35" s="961"/>
      <c r="G35" s="961"/>
      <c r="H35" s="961"/>
      <c r="I35" s="961"/>
      <c r="J35" s="961"/>
      <c r="K35" s="961"/>
      <c r="L35" s="882"/>
      <c r="M35" s="882"/>
      <c r="N35" s="882"/>
      <c r="O35" s="882"/>
      <c r="P35" s="1031"/>
    </row>
    <row r="36" spans="1:16" x14ac:dyDescent="0.25">
      <c r="A36" s="310"/>
      <c r="B36" s="882"/>
      <c r="C36" s="882"/>
      <c r="D36" s="882"/>
      <c r="E36" s="882"/>
      <c r="F36" s="882"/>
      <c r="G36" s="882"/>
      <c r="H36" s="882"/>
      <c r="I36" s="882"/>
      <c r="J36" s="882"/>
      <c r="K36" s="882"/>
      <c r="L36" s="882"/>
      <c r="M36" s="882"/>
      <c r="N36" s="882"/>
      <c r="O36" s="882"/>
      <c r="P36" s="1031"/>
    </row>
    <row r="37" spans="1:16" ht="15" customHeight="1" x14ac:dyDescent="0.25">
      <c r="A37" s="883"/>
      <c r="B37" s="884" t="s">
        <v>756</v>
      </c>
      <c r="C37" s="884" t="s">
        <v>757</v>
      </c>
      <c r="D37" s="884"/>
      <c r="E37" s="884"/>
      <c r="F37" s="884"/>
      <c r="G37" s="884"/>
      <c r="H37" s="1041" t="s">
        <v>2</v>
      </c>
      <c r="I37" s="1048" t="s">
        <v>3</v>
      </c>
      <c r="J37" s="882"/>
      <c r="K37" s="882"/>
      <c r="L37" s="882"/>
      <c r="M37" s="882"/>
      <c r="N37" s="882"/>
      <c r="O37" s="882"/>
      <c r="P37" s="1031"/>
    </row>
    <row r="38" spans="1:16" x14ac:dyDescent="0.25">
      <c r="A38" s="310"/>
      <c r="B38" s="884"/>
      <c r="C38" s="911">
        <v>2014</v>
      </c>
      <c r="D38" s="911">
        <v>2015</v>
      </c>
      <c r="E38" s="911">
        <v>2016</v>
      </c>
      <c r="F38" s="911">
        <v>2017</v>
      </c>
      <c r="G38" s="1043">
        <v>2018</v>
      </c>
      <c r="H38" s="1041"/>
      <c r="I38" s="1048"/>
      <c r="J38" s="882"/>
      <c r="K38" s="882"/>
      <c r="L38" s="882"/>
      <c r="M38" s="882"/>
      <c r="N38" s="882"/>
      <c r="O38" s="882"/>
      <c r="P38" s="1031"/>
    </row>
    <row r="39" spans="1:16" x14ac:dyDescent="0.25">
      <c r="A39" s="310"/>
      <c r="B39" s="926" t="s">
        <v>562</v>
      </c>
      <c r="C39" s="964">
        <v>0.38401182000000006</v>
      </c>
      <c r="D39" s="964">
        <v>1.1004969099999993</v>
      </c>
      <c r="E39" s="964">
        <v>0.14809829000000016</v>
      </c>
      <c r="F39" s="964">
        <v>0.17015666999999987</v>
      </c>
      <c r="G39" s="1057">
        <v>0.27426421000000017</v>
      </c>
      <c r="H39" s="965">
        <v>6.8834563259210927E-3</v>
      </c>
      <c r="I39" s="928">
        <v>0.61183343562142101</v>
      </c>
      <c r="J39" s="882"/>
      <c r="K39" s="882"/>
      <c r="L39" s="882"/>
      <c r="M39" s="882"/>
      <c r="N39" s="882"/>
      <c r="O39" s="882"/>
      <c r="P39" s="1031"/>
    </row>
    <row r="40" spans="1:16" x14ac:dyDescent="0.25">
      <c r="A40" s="310"/>
      <c r="B40" s="926" t="s">
        <v>758</v>
      </c>
      <c r="C40" s="964">
        <v>11.589433979999994</v>
      </c>
      <c r="D40" s="964">
        <v>11.775464019999998</v>
      </c>
      <c r="E40" s="964">
        <v>6.761666209999996</v>
      </c>
      <c r="F40" s="964">
        <v>11.27848064000001</v>
      </c>
      <c r="G40" s="1057">
        <v>39.472276219999983</v>
      </c>
      <c r="H40" s="965">
        <v>0.9906713290992778</v>
      </c>
      <c r="I40" s="928">
        <v>2.4997866716203316</v>
      </c>
      <c r="J40" s="882"/>
      <c r="K40" s="882"/>
      <c r="L40" s="882"/>
      <c r="M40" s="882"/>
      <c r="N40" s="882"/>
      <c r="O40" s="882"/>
      <c r="P40" s="1031"/>
    </row>
    <row r="41" spans="1:16" ht="18" x14ac:dyDescent="0.25">
      <c r="A41" s="310"/>
      <c r="B41" s="926" t="s">
        <v>564</v>
      </c>
      <c r="C41" s="964">
        <v>5.60335E-3</v>
      </c>
      <c r="D41" s="964">
        <v>0</v>
      </c>
      <c r="E41" s="964">
        <v>0</v>
      </c>
      <c r="F41" s="964">
        <v>0</v>
      </c>
      <c r="G41" s="1057">
        <v>0</v>
      </c>
      <c r="H41" s="965">
        <v>0</v>
      </c>
      <c r="I41" s="928" t="s">
        <v>284</v>
      </c>
      <c r="J41" s="882"/>
      <c r="K41" s="882"/>
      <c r="L41" s="882"/>
      <c r="M41" s="882"/>
      <c r="N41" s="882"/>
      <c r="O41" s="882"/>
      <c r="P41" s="1031"/>
    </row>
    <row r="42" spans="1:16" x14ac:dyDescent="0.25">
      <c r="A42" s="310"/>
      <c r="B42" s="926" t="s">
        <v>759</v>
      </c>
      <c r="C42" s="964">
        <v>0</v>
      </c>
      <c r="D42" s="964">
        <v>0</v>
      </c>
      <c r="E42" s="964">
        <v>0</v>
      </c>
      <c r="F42" s="964">
        <v>0</v>
      </c>
      <c r="G42" s="1057">
        <v>0</v>
      </c>
      <c r="H42" s="965">
        <v>0</v>
      </c>
      <c r="I42" s="928" t="s">
        <v>284</v>
      </c>
      <c r="J42" s="882"/>
      <c r="K42" s="882"/>
      <c r="L42" s="882"/>
      <c r="M42" s="882"/>
      <c r="N42" s="882"/>
      <c r="O42" s="882"/>
      <c r="P42" s="1031"/>
    </row>
    <row r="43" spans="1:16" x14ac:dyDescent="0.25">
      <c r="B43" s="926" t="s">
        <v>566</v>
      </c>
      <c r="C43" s="964">
        <v>1.6934100000000004E-2</v>
      </c>
      <c r="D43" s="964">
        <v>0.47993125000000009</v>
      </c>
      <c r="E43" s="964">
        <v>6.9686919999999999E-2</v>
      </c>
      <c r="F43" s="964">
        <v>6.4219410000000005E-2</v>
      </c>
      <c r="G43" s="1057">
        <v>9.7427050000000015E-2</v>
      </c>
      <c r="H43" s="965">
        <v>2.4452145748011752E-3</v>
      </c>
      <c r="I43" s="928">
        <v>0.51709662234517584</v>
      </c>
      <c r="J43" s="882"/>
      <c r="K43" s="882"/>
      <c r="L43" s="882"/>
      <c r="M43" s="882"/>
      <c r="N43" s="882"/>
      <c r="O43" s="882"/>
      <c r="P43" s="1031"/>
    </row>
    <row r="44" spans="1:16" x14ac:dyDescent="0.25">
      <c r="B44" s="929" t="s">
        <v>582</v>
      </c>
      <c r="C44" s="966">
        <v>11.995983249999993</v>
      </c>
      <c r="D44" s="966">
        <v>13.355892179999996</v>
      </c>
      <c r="E44" s="966">
        <v>6.9794514199999957</v>
      </c>
      <c r="F44" s="966">
        <v>11.512856720000009</v>
      </c>
      <c r="G44" s="1058">
        <v>39.843967479999982</v>
      </c>
      <c r="H44" s="967">
        <v>1</v>
      </c>
      <c r="I44" s="931">
        <v>2.4608237077061399</v>
      </c>
      <c r="J44" s="882"/>
      <c r="K44" s="882"/>
      <c r="L44" s="882"/>
      <c r="M44" s="882"/>
      <c r="N44" s="882"/>
      <c r="O44" s="882"/>
      <c r="P44" s="1031"/>
    </row>
    <row r="45" spans="1:16" ht="15" customHeight="1" x14ac:dyDescent="0.25">
      <c r="B45" s="910" t="s">
        <v>760</v>
      </c>
      <c r="C45" s="910"/>
      <c r="D45" s="910"/>
      <c r="E45" s="910"/>
      <c r="F45" s="910"/>
      <c r="G45" s="910"/>
      <c r="H45" s="910"/>
      <c r="I45" s="910"/>
      <c r="J45" s="882"/>
      <c r="K45" s="882"/>
      <c r="L45" s="882"/>
      <c r="M45" s="882"/>
      <c r="N45" s="882"/>
      <c r="O45" s="882"/>
      <c r="P45" s="1031"/>
    </row>
    <row r="46" spans="1:16" x14ac:dyDescent="0.25">
      <c r="B46" s="882"/>
      <c r="C46" s="882"/>
      <c r="D46" s="882"/>
      <c r="E46" s="882"/>
      <c r="F46" s="882"/>
      <c r="G46" s="882"/>
      <c r="H46" s="882"/>
      <c r="I46" s="882"/>
      <c r="J46" s="882"/>
      <c r="K46" s="882"/>
      <c r="L46" s="882"/>
      <c r="M46" s="882"/>
      <c r="N46" s="882"/>
      <c r="O46" s="882"/>
      <c r="P46" s="1031"/>
    </row>
    <row r="47" spans="1:16" x14ac:dyDescent="0.25">
      <c r="B47" s="882"/>
      <c r="C47" s="882"/>
      <c r="D47" s="882"/>
      <c r="E47" s="882"/>
      <c r="F47" s="882"/>
      <c r="G47" s="882"/>
      <c r="H47" s="882"/>
      <c r="I47" s="882"/>
      <c r="J47" s="882"/>
      <c r="K47" s="882"/>
      <c r="L47" s="882"/>
      <c r="M47" s="882"/>
      <c r="N47" s="882"/>
      <c r="O47" s="882"/>
      <c r="P47" s="1031"/>
    </row>
    <row r="48" spans="1:16" x14ac:dyDescent="0.25">
      <c r="B48" s="884" t="s">
        <v>791</v>
      </c>
      <c r="C48" s="884"/>
      <c r="D48" s="884"/>
      <c r="E48" s="884"/>
      <c r="F48" s="884"/>
      <c r="G48" s="884"/>
      <c r="H48" s="884"/>
      <c r="I48" s="884"/>
      <c r="J48" s="884"/>
      <c r="K48" s="884"/>
      <c r="L48" s="884"/>
      <c r="M48" s="884"/>
      <c r="N48" s="884"/>
      <c r="O48" s="882"/>
      <c r="P48" s="1031"/>
    </row>
    <row r="49" spans="2:16" x14ac:dyDescent="0.25">
      <c r="B49" s="884" t="s">
        <v>641</v>
      </c>
      <c r="C49" s="968" t="s">
        <v>728</v>
      </c>
      <c r="D49" s="969" t="s">
        <v>642</v>
      </c>
      <c r="E49" s="884">
        <v>2017</v>
      </c>
      <c r="F49" s="884"/>
      <c r="G49" s="884"/>
      <c r="H49" s="884"/>
      <c r="I49" s="884"/>
      <c r="J49" s="1051">
        <v>2018</v>
      </c>
      <c r="K49" s="1051"/>
      <c r="L49" s="1051"/>
      <c r="M49" s="1051"/>
      <c r="N49" s="1051"/>
      <c r="O49" s="882"/>
      <c r="P49" s="1031"/>
    </row>
    <row r="50" spans="2:16" x14ac:dyDescent="0.25">
      <c r="B50" s="884"/>
      <c r="C50" s="968"/>
      <c r="D50" s="969"/>
      <c r="E50" s="884" t="s">
        <v>645</v>
      </c>
      <c r="F50" s="884"/>
      <c r="G50" s="884"/>
      <c r="H50" s="885" t="s">
        <v>762</v>
      </c>
      <c r="I50" s="884" t="s">
        <v>695</v>
      </c>
      <c r="J50" s="1051" t="s">
        <v>645</v>
      </c>
      <c r="K50" s="1051"/>
      <c r="L50" s="1051"/>
      <c r="M50" s="1048" t="s">
        <v>762</v>
      </c>
      <c r="N50" s="1051" t="s">
        <v>695</v>
      </c>
      <c r="O50" s="882"/>
      <c r="P50" s="1031"/>
    </row>
    <row r="51" spans="2:16" x14ac:dyDescent="0.25">
      <c r="B51" s="884"/>
      <c r="C51" s="968"/>
      <c r="D51" s="969"/>
      <c r="E51" s="970" t="s">
        <v>763</v>
      </c>
      <c r="F51" s="970" t="s">
        <v>764</v>
      </c>
      <c r="G51" s="970" t="s">
        <v>765</v>
      </c>
      <c r="H51" s="885"/>
      <c r="I51" s="884"/>
      <c r="J51" s="1052" t="s">
        <v>763</v>
      </c>
      <c r="K51" s="1052" t="s">
        <v>764</v>
      </c>
      <c r="L51" s="1052" t="s">
        <v>765</v>
      </c>
      <c r="M51" s="1048"/>
      <c r="N51" s="1051"/>
      <c r="O51" s="882"/>
      <c r="P51" s="1031"/>
    </row>
    <row r="52" spans="2:16" x14ac:dyDescent="0.25">
      <c r="B52" s="938" t="s">
        <v>331</v>
      </c>
      <c r="C52" s="939" t="s">
        <v>628</v>
      </c>
      <c r="D52" s="971" t="s">
        <v>679</v>
      </c>
      <c r="E52" s="980">
        <v>74141</v>
      </c>
      <c r="F52" s="980">
        <v>1020</v>
      </c>
      <c r="G52" s="980">
        <v>290</v>
      </c>
      <c r="H52" s="980">
        <v>218270</v>
      </c>
      <c r="I52" s="980">
        <v>4869.9340000000002</v>
      </c>
      <c r="J52" s="1017">
        <v>57252</v>
      </c>
      <c r="K52" s="1017">
        <v>946</v>
      </c>
      <c r="L52" s="1017">
        <v>194</v>
      </c>
      <c r="M52" s="1017">
        <v>171261</v>
      </c>
      <c r="N52" s="1017">
        <v>3563.2269999999999</v>
      </c>
      <c r="O52" s="882"/>
      <c r="P52" s="1031"/>
    </row>
    <row r="53" spans="2:16" x14ac:dyDescent="0.25">
      <c r="B53" s="938"/>
      <c r="C53" s="939"/>
      <c r="D53" s="971" t="s">
        <v>332</v>
      </c>
      <c r="E53" s="980">
        <v>110279</v>
      </c>
      <c r="F53" s="980">
        <v>2336</v>
      </c>
      <c r="G53" s="980">
        <v>45326</v>
      </c>
      <c r="H53" s="980">
        <v>454143</v>
      </c>
      <c r="I53" s="980">
        <v>666173.77899999998</v>
      </c>
      <c r="J53" s="1017">
        <v>80170</v>
      </c>
      <c r="K53" s="1017">
        <v>1908</v>
      </c>
      <c r="L53" s="1017">
        <v>47586</v>
      </c>
      <c r="M53" s="1017">
        <v>348741</v>
      </c>
      <c r="N53" s="1017">
        <v>754728.04700000002</v>
      </c>
      <c r="O53" s="882"/>
      <c r="P53" s="1031"/>
    </row>
    <row r="54" spans="2:16" x14ac:dyDescent="0.25">
      <c r="B54" s="938"/>
      <c r="C54" s="939"/>
      <c r="D54" s="971" t="s">
        <v>334</v>
      </c>
      <c r="E54" s="980">
        <v>60815</v>
      </c>
      <c r="F54" s="980">
        <v>1813</v>
      </c>
      <c r="G54" s="980">
        <v>30502</v>
      </c>
      <c r="H54" s="980">
        <v>255839</v>
      </c>
      <c r="I54" s="980">
        <v>407887.712</v>
      </c>
      <c r="J54" s="1017">
        <v>51536</v>
      </c>
      <c r="K54" s="1017">
        <v>1591</v>
      </c>
      <c r="L54" s="1017">
        <v>32479</v>
      </c>
      <c r="M54" s="1017">
        <v>225549</v>
      </c>
      <c r="N54" s="1017">
        <v>395952.72600000002</v>
      </c>
      <c r="O54" s="882"/>
      <c r="P54" s="1031"/>
    </row>
    <row r="55" spans="2:16" x14ac:dyDescent="0.25">
      <c r="B55" s="938"/>
      <c r="C55" s="939"/>
      <c r="D55" s="971" t="s">
        <v>680</v>
      </c>
      <c r="E55" s="980">
        <v>26343</v>
      </c>
      <c r="F55" s="980">
        <v>204</v>
      </c>
      <c r="G55" s="980">
        <v>16</v>
      </c>
      <c r="H55" s="980">
        <v>76836</v>
      </c>
      <c r="I55" s="980">
        <v>30402.940999999999</v>
      </c>
      <c r="J55" s="1017">
        <v>16676</v>
      </c>
      <c r="K55" s="1017">
        <v>242</v>
      </c>
      <c r="L55" s="1017">
        <v>8</v>
      </c>
      <c r="M55" s="1017">
        <v>48916</v>
      </c>
      <c r="N55" s="1017">
        <v>76.125</v>
      </c>
      <c r="O55" s="882"/>
      <c r="P55" s="1031"/>
    </row>
    <row r="56" spans="2:16" x14ac:dyDescent="0.25">
      <c r="B56" s="938"/>
      <c r="C56" s="939"/>
      <c r="D56" s="971" t="s">
        <v>681</v>
      </c>
      <c r="E56" s="980">
        <v>939</v>
      </c>
      <c r="F56" s="951" t="s">
        <v>284</v>
      </c>
      <c r="G56" s="951" t="s">
        <v>284</v>
      </c>
      <c r="H56" s="980">
        <v>2407</v>
      </c>
      <c r="I56" s="951" t="s">
        <v>284</v>
      </c>
      <c r="J56" s="1017">
        <v>1007</v>
      </c>
      <c r="K56" s="951" t="s">
        <v>284</v>
      </c>
      <c r="L56" s="951" t="s">
        <v>284</v>
      </c>
      <c r="M56" s="1017">
        <v>2565</v>
      </c>
      <c r="N56" s="951" t="s">
        <v>284</v>
      </c>
      <c r="O56" s="882"/>
      <c r="P56" s="1031"/>
    </row>
    <row r="57" spans="2:16" x14ac:dyDescent="0.25">
      <c r="B57" s="938"/>
      <c r="C57" s="939"/>
      <c r="D57" s="971" t="s">
        <v>682</v>
      </c>
      <c r="E57" s="980">
        <v>7095</v>
      </c>
      <c r="F57" s="980">
        <v>4802</v>
      </c>
      <c r="G57" s="951" t="s">
        <v>284</v>
      </c>
      <c r="H57" s="980">
        <v>76936</v>
      </c>
      <c r="I57" s="951" t="s">
        <v>284</v>
      </c>
      <c r="J57" s="1017">
        <v>8084</v>
      </c>
      <c r="K57" s="1017">
        <v>5423</v>
      </c>
      <c r="L57" s="1017" t="s">
        <v>284</v>
      </c>
      <c r="M57" s="1017">
        <v>85920</v>
      </c>
      <c r="N57" s="951" t="s">
        <v>284</v>
      </c>
      <c r="O57" s="882"/>
      <c r="P57" s="1031"/>
    </row>
    <row r="58" spans="2:16" x14ac:dyDescent="0.25">
      <c r="B58" s="938"/>
      <c r="C58" s="1012" t="s">
        <v>631</v>
      </c>
      <c r="D58" s="1013"/>
      <c r="E58" s="1000">
        <v>279612</v>
      </c>
      <c r="F58" s="1000">
        <v>10175</v>
      </c>
      <c r="G58" s="1000">
        <v>76134</v>
      </c>
      <c r="H58" s="1000">
        <v>1084431</v>
      </c>
      <c r="I58" s="1000">
        <v>1109334.3660000002</v>
      </c>
      <c r="J58" s="1000">
        <v>214725</v>
      </c>
      <c r="K58" s="1000">
        <v>10110</v>
      </c>
      <c r="L58" s="1000">
        <v>80267</v>
      </c>
      <c r="M58" s="1000">
        <v>882952</v>
      </c>
      <c r="N58" s="1000">
        <v>1154320.125</v>
      </c>
      <c r="O58" s="882"/>
      <c r="P58" s="1031"/>
    </row>
    <row r="59" spans="2:16" x14ac:dyDescent="0.25">
      <c r="B59" s="938"/>
      <c r="C59" s="939" t="s">
        <v>632</v>
      </c>
      <c r="D59" s="971" t="s">
        <v>679</v>
      </c>
      <c r="E59" s="980">
        <v>74187</v>
      </c>
      <c r="F59" s="980">
        <v>822</v>
      </c>
      <c r="G59" s="980">
        <v>233</v>
      </c>
      <c r="H59" s="980">
        <v>217043</v>
      </c>
      <c r="I59" s="1017">
        <v>632.38599999999997</v>
      </c>
      <c r="J59" s="1017">
        <v>56598</v>
      </c>
      <c r="K59" s="1017">
        <v>754</v>
      </c>
      <c r="L59" s="1017">
        <v>209</v>
      </c>
      <c r="M59" s="1017">
        <v>166748</v>
      </c>
      <c r="N59" s="1017">
        <v>608.75300000000004</v>
      </c>
      <c r="O59" s="882"/>
      <c r="P59" s="1031"/>
    </row>
    <row r="60" spans="2:16" x14ac:dyDescent="0.25">
      <c r="B60" s="938"/>
      <c r="C60" s="939"/>
      <c r="D60" s="971" t="s">
        <v>332</v>
      </c>
      <c r="E60" s="980">
        <v>107594</v>
      </c>
      <c r="F60" s="980">
        <v>2328</v>
      </c>
      <c r="G60" s="980">
        <v>45964</v>
      </c>
      <c r="H60" s="980">
        <v>441803</v>
      </c>
      <c r="I60" s="1017">
        <v>501951.88799999998</v>
      </c>
      <c r="J60" s="1017">
        <v>77531</v>
      </c>
      <c r="K60" s="1017">
        <v>1904</v>
      </c>
      <c r="L60" s="1017">
        <v>46814</v>
      </c>
      <c r="M60" s="1017">
        <v>334900</v>
      </c>
      <c r="N60" s="1017">
        <v>488181.05499999999</v>
      </c>
      <c r="O60" s="882"/>
      <c r="P60" s="1031"/>
    </row>
    <row r="61" spans="2:16" x14ac:dyDescent="0.25">
      <c r="B61" s="938"/>
      <c r="C61" s="939"/>
      <c r="D61" s="971" t="s">
        <v>334</v>
      </c>
      <c r="E61" s="980">
        <v>59055</v>
      </c>
      <c r="F61" s="980">
        <v>1797</v>
      </c>
      <c r="G61" s="980">
        <v>30673</v>
      </c>
      <c r="H61" s="980">
        <v>253644</v>
      </c>
      <c r="I61" s="1017">
        <v>461043.64600000001</v>
      </c>
      <c r="J61" s="1017">
        <v>51342</v>
      </c>
      <c r="K61" s="1017">
        <v>1607</v>
      </c>
      <c r="L61" s="1017">
        <v>32663</v>
      </c>
      <c r="M61" s="1017">
        <v>228760</v>
      </c>
      <c r="N61" s="1017">
        <v>479606.44300000003</v>
      </c>
      <c r="O61" s="882"/>
      <c r="P61" s="1031"/>
    </row>
    <row r="62" spans="2:16" x14ac:dyDescent="0.25">
      <c r="B62" s="938"/>
      <c r="C62" s="939"/>
      <c r="D62" s="971" t="s">
        <v>680</v>
      </c>
      <c r="E62" s="980">
        <v>26867</v>
      </c>
      <c r="F62" s="980">
        <v>227</v>
      </c>
      <c r="G62" s="980">
        <v>9</v>
      </c>
      <c r="H62" s="980">
        <v>80329</v>
      </c>
      <c r="I62" s="1017">
        <v>12.5</v>
      </c>
      <c r="J62" s="1017">
        <v>17557</v>
      </c>
      <c r="K62" s="1017">
        <v>249</v>
      </c>
      <c r="L62" s="1017">
        <v>22</v>
      </c>
      <c r="M62" s="1017">
        <v>56144</v>
      </c>
      <c r="N62" s="1017">
        <v>18.3</v>
      </c>
      <c r="O62" s="882"/>
      <c r="P62" s="1031"/>
    </row>
    <row r="63" spans="2:16" x14ac:dyDescent="0.25">
      <c r="B63" s="938"/>
      <c r="C63" s="939"/>
      <c r="D63" s="971" t="s">
        <v>681</v>
      </c>
      <c r="E63" s="980">
        <v>960</v>
      </c>
      <c r="F63" s="951">
        <v>2</v>
      </c>
      <c r="G63" s="951" t="s">
        <v>284</v>
      </c>
      <c r="H63" s="980">
        <v>2501</v>
      </c>
      <c r="I63" s="951" t="s">
        <v>284</v>
      </c>
      <c r="J63" s="1017">
        <v>1003</v>
      </c>
      <c r="K63" s="1017">
        <v>3</v>
      </c>
      <c r="L63" s="951" t="s">
        <v>284</v>
      </c>
      <c r="M63" s="1017">
        <v>2568</v>
      </c>
      <c r="N63" s="951" t="s">
        <v>284</v>
      </c>
      <c r="O63" s="882"/>
      <c r="P63" s="1031"/>
    </row>
    <row r="64" spans="2:16" x14ac:dyDescent="0.25">
      <c r="B64" s="938"/>
      <c r="C64" s="939"/>
      <c r="D64" s="971" t="s">
        <v>682</v>
      </c>
      <c r="E64" s="980">
        <v>9201</v>
      </c>
      <c r="F64" s="980">
        <v>5014</v>
      </c>
      <c r="G64" s="951" t="s">
        <v>284</v>
      </c>
      <c r="H64" s="980">
        <v>91669</v>
      </c>
      <c r="I64" s="951" t="s">
        <v>284</v>
      </c>
      <c r="J64" s="1017">
        <v>10340</v>
      </c>
      <c r="K64" s="1017">
        <v>5599</v>
      </c>
      <c r="L64" s="951" t="s">
        <v>284</v>
      </c>
      <c r="M64" s="1017">
        <v>103596</v>
      </c>
      <c r="N64" s="951" t="s">
        <v>284</v>
      </c>
      <c r="O64" s="882"/>
      <c r="P64" s="1031"/>
    </row>
    <row r="65" spans="2:16" x14ac:dyDescent="0.25">
      <c r="B65" s="938"/>
      <c r="C65" s="1012" t="s">
        <v>634</v>
      </c>
      <c r="D65" s="1013"/>
      <c r="E65" s="1000">
        <v>277864</v>
      </c>
      <c r="F65" s="1000">
        <v>10190</v>
      </c>
      <c r="G65" s="1000">
        <v>76879</v>
      </c>
      <c r="H65" s="1000">
        <v>1086989</v>
      </c>
      <c r="I65" s="1000">
        <v>963640.41999999993</v>
      </c>
      <c r="J65" s="1000">
        <v>214371</v>
      </c>
      <c r="K65" s="1000">
        <v>10116</v>
      </c>
      <c r="L65" s="1000">
        <v>79708</v>
      </c>
      <c r="M65" s="1000">
        <v>892716</v>
      </c>
      <c r="N65" s="1000">
        <v>968414.55100000009</v>
      </c>
      <c r="O65" s="882"/>
      <c r="P65" s="1031"/>
    </row>
    <row r="66" spans="2:16" x14ac:dyDescent="0.25">
      <c r="B66" s="974" t="s">
        <v>637</v>
      </c>
      <c r="C66" s="974"/>
      <c r="D66" s="974"/>
      <c r="E66" s="1001">
        <v>557476</v>
      </c>
      <c r="F66" s="1001">
        <v>20365</v>
      </c>
      <c r="G66" s="1001">
        <v>153013</v>
      </c>
      <c r="H66" s="1001">
        <v>2171420</v>
      </c>
      <c r="I66" s="1001">
        <v>2072974.7860000001</v>
      </c>
      <c r="J66" s="1001">
        <v>429096</v>
      </c>
      <c r="K66" s="1001">
        <v>20226</v>
      </c>
      <c r="L66" s="1001">
        <v>159975</v>
      </c>
      <c r="M66" s="1001">
        <v>1775668</v>
      </c>
      <c r="N66" s="1001">
        <v>2122734.676</v>
      </c>
      <c r="O66" s="882"/>
      <c r="P66" s="1031"/>
    </row>
    <row r="67" spans="2:16" ht="15" customHeight="1" x14ac:dyDescent="0.25">
      <c r="B67" s="1034" t="s">
        <v>938</v>
      </c>
      <c r="C67" s="1034"/>
      <c r="D67" s="1034"/>
      <c r="E67" s="1034"/>
      <c r="F67" s="1034"/>
      <c r="G67" s="1034"/>
      <c r="H67" s="1034"/>
      <c r="I67" s="1034"/>
      <c r="J67" s="1034"/>
      <c r="K67" s="1034"/>
      <c r="L67" s="1034"/>
      <c r="M67" s="1034"/>
      <c r="N67" s="1034"/>
      <c r="O67" s="894"/>
      <c r="P67" s="1031"/>
    </row>
    <row r="68" spans="2:16" x14ac:dyDescent="0.25">
      <c r="B68" s="995" t="s">
        <v>687</v>
      </c>
      <c r="C68" s="995"/>
      <c r="D68" s="995"/>
      <c r="E68" s="995"/>
      <c r="F68" s="995"/>
      <c r="G68" s="995"/>
      <c r="H68" s="995"/>
      <c r="I68" s="995"/>
      <c r="J68" s="995"/>
      <c r="K68" s="995"/>
      <c r="L68" s="995"/>
      <c r="M68" s="995"/>
      <c r="N68" s="995"/>
      <c r="O68" s="894"/>
      <c r="P68" s="1031"/>
    </row>
    <row r="69" spans="2:16" x14ac:dyDescent="0.25">
      <c r="B69" s="948"/>
      <c r="C69" s="948"/>
      <c r="D69" s="948"/>
      <c r="E69" s="948"/>
      <c r="F69" s="948"/>
      <c r="G69" s="948"/>
      <c r="H69" s="948"/>
      <c r="I69" s="948"/>
      <c r="J69" s="948"/>
      <c r="K69" s="948"/>
      <c r="L69" s="948"/>
      <c r="M69" s="948"/>
      <c r="N69" s="948"/>
      <c r="O69" s="894"/>
      <c r="P69" s="1031"/>
    </row>
    <row r="70" spans="2:16" x14ac:dyDescent="0.25">
      <c r="B70" s="948"/>
      <c r="C70" s="948"/>
      <c r="D70" s="948"/>
      <c r="E70" s="948"/>
      <c r="F70" s="948"/>
      <c r="G70" s="948"/>
      <c r="H70" s="948"/>
      <c r="I70" s="948"/>
      <c r="J70" s="948"/>
      <c r="K70" s="948"/>
      <c r="L70" s="948"/>
      <c r="M70" s="948"/>
      <c r="N70" s="948"/>
      <c r="O70" s="894"/>
      <c r="P70" s="1031"/>
    </row>
    <row r="71" spans="2:16" x14ac:dyDescent="0.25">
      <c r="B71" s="884" t="s">
        <v>939</v>
      </c>
      <c r="C71" s="884"/>
      <c r="D71" s="884"/>
      <c r="E71" s="884"/>
      <c r="F71" s="884"/>
      <c r="G71" s="884"/>
      <c r="H71" s="884"/>
      <c r="I71" s="884"/>
      <c r="J71" s="884"/>
      <c r="K71" s="884"/>
      <c r="L71" s="948"/>
      <c r="M71" s="948"/>
      <c r="N71" s="948"/>
      <c r="O71" s="894"/>
      <c r="P71" s="1031"/>
    </row>
    <row r="72" spans="2:16" ht="15" customHeight="1" x14ac:dyDescent="0.25">
      <c r="B72" s="884"/>
      <c r="C72" s="884">
        <v>2017</v>
      </c>
      <c r="D72" s="884"/>
      <c r="E72" s="884"/>
      <c r="F72" s="1051">
        <v>2018</v>
      </c>
      <c r="G72" s="1051"/>
      <c r="H72" s="1051"/>
      <c r="I72" s="1048" t="s">
        <v>768</v>
      </c>
      <c r="J72" s="1048" t="s">
        <v>769</v>
      </c>
      <c r="K72" s="1048" t="s">
        <v>770</v>
      </c>
      <c r="L72" s="948"/>
      <c r="M72" s="948"/>
      <c r="N72" s="948"/>
      <c r="O72" s="894"/>
      <c r="P72" s="1031"/>
    </row>
    <row r="73" spans="2:16" x14ac:dyDescent="0.25">
      <c r="B73" s="884"/>
      <c r="C73" s="884"/>
      <c r="D73" s="884"/>
      <c r="E73" s="884"/>
      <c r="F73" s="1051"/>
      <c r="G73" s="1051"/>
      <c r="H73" s="1051"/>
      <c r="I73" s="1048"/>
      <c r="J73" s="1048"/>
      <c r="K73" s="1048"/>
      <c r="L73" s="948"/>
      <c r="M73" s="948"/>
      <c r="N73" s="948"/>
      <c r="O73" s="894"/>
      <c r="P73" s="1031"/>
    </row>
    <row r="74" spans="2:16" x14ac:dyDescent="0.25">
      <c r="B74" s="884"/>
      <c r="C74" s="911" t="s">
        <v>628</v>
      </c>
      <c r="D74" s="970" t="s">
        <v>632</v>
      </c>
      <c r="E74" s="970" t="s">
        <v>10</v>
      </c>
      <c r="F74" s="1043" t="s">
        <v>628</v>
      </c>
      <c r="G74" s="1052" t="s">
        <v>632</v>
      </c>
      <c r="H74" s="1052" t="s">
        <v>10</v>
      </c>
      <c r="I74" s="1048"/>
      <c r="J74" s="1048"/>
      <c r="K74" s="1048"/>
      <c r="L74" s="948"/>
      <c r="M74" s="948"/>
      <c r="N74" s="948"/>
      <c r="O74" s="894"/>
      <c r="P74" s="1031"/>
    </row>
    <row r="75" spans="2:16" x14ac:dyDescent="0.25">
      <c r="B75" s="950" t="s">
        <v>771</v>
      </c>
      <c r="C75" s="951">
        <v>17366</v>
      </c>
      <c r="D75" s="951">
        <v>17523</v>
      </c>
      <c r="E75" s="951">
        <v>34889</v>
      </c>
      <c r="F75" s="1055">
        <v>16712</v>
      </c>
      <c r="G75" s="1054">
        <v>18351</v>
      </c>
      <c r="H75" s="1055">
        <v>35063</v>
      </c>
      <c r="I75" s="981">
        <v>4.9872452635501162E-3</v>
      </c>
      <c r="J75" s="981">
        <v>-3.7659795001727517E-2</v>
      </c>
      <c r="K75" s="981">
        <v>4.7252182845403182E-2</v>
      </c>
      <c r="L75" s="1035"/>
      <c r="M75" s="948"/>
      <c r="N75" s="948"/>
      <c r="O75" s="894"/>
      <c r="P75" s="1031"/>
    </row>
    <row r="76" spans="2:16" x14ac:dyDescent="0.25">
      <c r="B76" s="950" t="s">
        <v>772</v>
      </c>
      <c r="C76" s="955">
        <v>441.67791394</v>
      </c>
      <c r="D76" s="955">
        <v>182.49496625</v>
      </c>
      <c r="E76" s="955">
        <v>624.17288019</v>
      </c>
      <c r="F76" s="1056">
        <v>325.04281323999999</v>
      </c>
      <c r="G76" s="1056">
        <v>197.60739702999999</v>
      </c>
      <c r="H76" s="1056">
        <v>522.65021027</v>
      </c>
      <c r="I76" s="981">
        <v>-0.16265152354760479</v>
      </c>
      <c r="J76" s="981">
        <v>-0.26407274853196377</v>
      </c>
      <c r="K76" s="981">
        <v>8.2810123975131156E-2</v>
      </c>
      <c r="L76" s="1035"/>
      <c r="M76" s="948"/>
      <c r="N76" s="948"/>
      <c r="O76" s="894"/>
      <c r="P76" s="1031"/>
    </row>
    <row r="77" spans="2:16" x14ac:dyDescent="0.25">
      <c r="B77" s="982" t="s">
        <v>773</v>
      </c>
      <c r="C77" s="982"/>
      <c r="D77" s="982"/>
      <c r="E77" s="982"/>
      <c r="F77" s="982"/>
      <c r="G77" s="982"/>
      <c r="H77" s="982"/>
      <c r="I77" s="982"/>
      <c r="J77" s="982"/>
      <c r="K77" s="982"/>
      <c r="L77" s="947"/>
      <c r="M77" s="948"/>
      <c r="N77" s="948"/>
      <c r="O77" s="894"/>
      <c r="P77" s="1031"/>
    </row>
    <row r="78" spans="2:16" x14ac:dyDescent="0.25">
      <c r="B78" s="882"/>
      <c r="C78" s="882"/>
      <c r="D78" s="882"/>
      <c r="E78" s="882"/>
      <c r="F78" s="882"/>
      <c r="G78" s="882"/>
      <c r="H78" s="882"/>
      <c r="I78" s="882"/>
      <c r="J78" s="882"/>
      <c r="K78" s="882"/>
      <c r="L78" s="894"/>
      <c r="M78" s="894"/>
      <c r="N78" s="894"/>
      <c r="O78" s="894"/>
      <c r="P78" s="1031"/>
    </row>
    <row r="79" spans="2:16" x14ac:dyDescent="0.25">
      <c r="B79" s="882"/>
      <c r="C79" s="882"/>
      <c r="D79" s="882"/>
      <c r="E79" s="882"/>
      <c r="F79" s="882"/>
      <c r="G79" s="882"/>
      <c r="H79" s="882"/>
      <c r="I79" s="882"/>
      <c r="J79" s="882"/>
      <c r="K79" s="882"/>
      <c r="L79" s="894"/>
      <c r="M79" s="894"/>
      <c r="N79" s="894"/>
      <c r="O79" s="894"/>
      <c r="P79" s="1031"/>
    </row>
    <row r="80" spans="2:16" x14ac:dyDescent="0.25">
      <c r="B80" s="1031"/>
      <c r="C80" s="1031"/>
      <c r="D80" s="1031"/>
      <c r="E80" s="1031"/>
      <c r="F80" s="1031"/>
      <c r="G80" s="1031"/>
      <c r="H80" s="1031"/>
      <c r="I80" s="1031"/>
      <c r="J80" s="1031"/>
      <c r="K80" s="1031"/>
      <c r="L80" s="1036"/>
      <c r="M80" s="1036"/>
      <c r="N80" s="1036"/>
      <c r="O80" s="1036"/>
      <c r="P80" s="1031"/>
    </row>
    <row r="81" spans="12:15" x14ac:dyDescent="0.25">
      <c r="L81" s="310"/>
      <c r="M81" s="310"/>
      <c r="N81" s="310"/>
      <c r="O81" s="310"/>
    </row>
  </sheetData>
  <mergeCells count="57">
    <mergeCell ref="B77:K77"/>
    <mergeCell ref="B66:D66"/>
    <mergeCell ref="B67:N67"/>
    <mergeCell ref="B68:N68"/>
    <mergeCell ref="B71:K71"/>
    <mergeCell ref="B72:B74"/>
    <mergeCell ref="C72:E73"/>
    <mergeCell ref="F72:H73"/>
    <mergeCell ref="I72:I74"/>
    <mergeCell ref="J72:J74"/>
    <mergeCell ref="K72:K74"/>
    <mergeCell ref="J50:L50"/>
    <mergeCell ref="M50:M51"/>
    <mergeCell ref="N50:N51"/>
    <mergeCell ref="B52:B65"/>
    <mergeCell ref="C52:C57"/>
    <mergeCell ref="C58:D58"/>
    <mergeCell ref="C59:C64"/>
    <mergeCell ref="C65:D65"/>
    <mergeCell ref="B45:I45"/>
    <mergeCell ref="B48:N48"/>
    <mergeCell ref="B49:B51"/>
    <mergeCell ref="C49:C51"/>
    <mergeCell ref="D49:D51"/>
    <mergeCell ref="E49:I49"/>
    <mergeCell ref="J49:N49"/>
    <mergeCell ref="E50:G50"/>
    <mergeCell ref="H50:H51"/>
    <mergeCell ref="I50:I51"/>
    <mergeCell ref="B32:D32"/>
    <mergeCell ref="B33:K33"/>
    <mergeCell ref="B34:K34"/>
    <mergeCell ref="B37:B38"/>
    <mergeCell ref="C37:G37"/>
    <mergeCell ref="H37:H38"/>
    <mergeCell ref="I37:I38"/>
    <mergeCell ref="K20:K21"/>
    <mergeCell ref="B22:B26"/>
    <mergeCell ref="C25:D25"/>
    <mergeCell ref="C26:D26"/>
    <mergeCell ref="B27:B31"/>
    <mergeCell ref="C30:D30"/>
    <mergeCell ref="C31:D31"/>
    <mergeCell ref="B10:B15"/>
    <mergeCell ref="B16:C16"/>
    <mergeCell ref="B17:J17"/>
    <mergeCell ref="B20:B21"/>
    <mergeCell ref="C20:C21"/>
    <mergeCell ref="D20:D21"/>
    <mergeCell ref="E20:I20"/>
    <mergeCell ref="J20:J21"/>
    <mergeCell ref="B4:B5"/>
    <mergeCell ref="C4:C5"/>
    <mergeCell ref="D4:H4"/>
    <mergeCell ref="I4:I5"/>
    <mergeCell ref="J4:J5"/>
    <mergeCell ref="B6:B9"/>
  </mergeCells>
  <pageMargins left="0.7" right="0.7" top="0.75" bottom="0.75" header="0.3" footer="0.3"/>
  <pageSetup paperSize="1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L49"/>
  <sheetViews>
    <sheetView zoomScaleNormal="100" workbookViewId="0"/>
  </sheetViews>
  <sheetFormatPr baseColWidth="10" defaultColWidth="11.42578125" defaultRowHeight="15" x14ac:dyDescent="0.25"/>
  <cols>
    <col min="1" max="1" width="3.7109375" style="1" customWidth="1"/>
    <col min="2" max="2" width="11.42578125" style="1"/>
    <col min="3" max="3" width="12.42578125" style="1" customWidth="1"/>
    <col min="4" max="4" width="15" style="87" customWidth="1"/>
    <col min="5" max="8" width="11.42578125" style="1"/>
    <col min="9" max="9" width="11.42578125" style="88"/>
    <col min="10" max="10" width="12.5703125" style="1" customWidth="1"/>
    <col min="11" max="12" width="11.42578125" style="88"/>
    <col min="13" max="16384" width="11.42578125" style="1"/>
  </cols>
  <sheetData>
    <row r="1" spans="2:12" ht="15" customHeight="1" x14ac:dyDescent="0.25">
      <c r="B1" s="37"/>
      <c r="C1" s="37"/>
    </row>
    <row r="2" spans="2:12" x14ac:dyDescent="0.25">
      <c r="B2" s="63" t="s">
        <v>64</v>
      </c>
      <c r="C2" s="64"/>
      <c r="D2" s="89"/>
      <c r="E2" s="64"/>
      <c r="F2" s="64"/>
      <c r="G2" s="64"/>
      <c r="H2" s="64"/>
      <c r="I2" s="90"/>
      <c r="J2" s="64"/>
      <c r="K2" s="90"/>
    </row>
    <row r="3" spans="2:12" x14ac:dyDescent="0.25">
      <c r="B3" s="65" t="s">
        <v>1</v>
      </c>
      <c r="C3" s="64"/>
      <c r="D3" s="89"/>
      <c r="E3" s="64"/>
      <c r="F3" s="64"/>
      <c r="G3" s="64"/>
      <c r="H3" s="64"/>
      <c r="I3" s="90"/>
      <c r="J3" s="64"/>
      <c r="K3" s="90"/>
    </row>
    <row r="4" spans="2:12" ht="45" x14ac:dyDescent="0.25">
      <c r="B4" s="2"/>
      <c r="C4" s="91" t="s">
        <v>65</v>
      </c>
      <c r="D4" s="92">
        <v>2014</v>
      </c>
      <c r="E4" s="92">
        <v>2015</v>
      </c>
      <c r="F4" s="92">
        <v>2016</v>
      </c>
      <c r="G4" s="92">
        <v>2017</v>
      </c>
      <c r="H4" s="93">
        <v>2018</v>
      </c>
      <c r="I4" s="94" t="s">
        <v>66</v>
      </c>
      <c r="J4" s="94" t="s">
        <v>67</v>
      </c>
      <c r="K4" s="95" t="s">
        <v>3</v>
      </c>
      <c r="L4" s="1"/>
    </row>
    <row r="5" spans="2:12" x14ac:dyDescent="0.25">
      <c r="B5" s="631" t="s">
        <v>4</v>
      </c>
      <c r="C5" s="96" t="s">
        <v>68</v>
      </c>
      <c r="D5" s="97">
        <v>133.48513836999996</v>
      </c>
      <c r="E5" s="97">
        <v>129.90579420000003</v>
      </c>
      <c r="F5" s="97">
        <v>91.191600780000044</v>
      </c>
      <c r="G5" s="97">
        <v>84.233410609999908</v>
      </c>
      <c r="H5" s="98">
        <v>137.10892273000002</v>
      </c>
      <c r="I5" s="99">
        <f>+H5/$H$9</f>
        <v>0.38760280564535554</v>
      </c>
      <c r="J5" s="99">
        <f t="shared" ref="J5:J46" si="0">+H5/$H$46</f>
        <v>1.8005309959904714E-3</v>
      </c>
      <c r="K5" s="100">
        <f>+H5/G5-1</f>
        <v>0.62772612122775562</v>
      </c>
      <c r="L5" s="1"/>
    </row>
    <row r="6" spans="2:12" x14ac:dyDescent="0.25">
      <c r="B6" s="632"/>
      <c r="C6" s="101" t="s">
        <v>69</v>
      </c>
      <c r="D6" s="49">
        <v>84.494498609999994</v>
      </c>
      <c r="E6" s="49">
        <v>30.69668957</v>
      </c>
      <c r="F6" s="49">
        <v>27.206221389999996</v>
      </c>
      <c r="G6" s="49">
        <v>35.332447509999994</v>
      </c>
      <c r="H6" s="50">
        <v>74.527198310000003</v>
      </c>
      <c r="I6" s="51">
        <f>+H6/$H$9</f>
        <v>0.21068615073819125</v>
      </c>
      <c r="J6" s="51">
        <f t="shared" si="0"/>
        <v>9.7870020367480173E-4</v>
      </c>
      <c r="K6" s="52">
        <f t="shared" ref="K6:K46" si="1">+H6/G6-1</f>
        <v>1.1093132110054613</v>
      </c>
      <c r="L6" s="1"/>
    </row>
    <row r="7" spans="2:12" x14ac:dyDescent="0.25">
      <c r="B7" s="632"/>
      <c r="C7" s="101" t="s">
        <v>70</v>
      </c>
      <c r="D7" s="49">
        <v>9.9348751999999969</v>
      </c>
      <c r="E7" s="49">
        <v>12.851212589999999</v>
      </c>
      <c r="F7" s="49">
        <v>6.5673618699999992</v>
      </c>
      <c r="G7" s="49">
        <v>7.2272195600000009</v>
      </c>
      <c r="H7" s="50">
        <v>20.039003259999998</v>
      </c>
      <c r="I7" s="51">
        <f>+H7/$H$9</f>
        <v>5.6649660220931299E-2</v>
      </c>
      <c r="J7" s="51">
        <f t="shared" si="0"/>
        <v>2.6315462028270647E-4</v>
      </c>
      <c r="K7" s="52">
        <f t="shared" si="1"/>
        <v>1.7727126723682924</v>
      </c>
      <c r="L7" s="1"/>
    </row>
    <row r="8" spans="2:12" x14ac:dyDescent="0.25">
      <c r="B8" s="632"/>
      <c r="C8" s="101" t="s">
        <v>71</v>
      </c>
      <c r="D8" s="49">
        <v>167.9072778</v>
      </c>
      <c r="E8" s="49">
        <v>82.866200900000038</v>
      </c>
      <c r="F8" s="49">
        <v>78.228456470000012</v>
      </c>
      <c r="G8" s="49">
        <v>80.51909757</v>
      </c>
      <c r="H8" s="50">
        <v>122.06050592000001</v>
      </c>
      <c r="I8" s="51">
        <f>+H8/$H$9</f>
        <v>0.34506138339552195</v>
      </c>
      <c r="J8" s="51">
        <f t="shared" si="0"/>
        <v>1.6029133620138276E-3</v>
      </c>
      <c r="K8" s="52">
        <f t="shared" si="1"/>
        <v>0.51591994450615419</v>
      </c>
      <c r="L8" s="1"/>
    </row>
    <row r="9" spans="2:12" x14ac:dyDescent="0.25">
      <c r="B9" s="633"/>
      <c r="C9" s="102" t="s">
        <v>72</v>
      </c>
      <c r="D9" s="103">
        <v>395.82178997999995</v>
      </c>
      <c r="E9" s="103">
        <v>256.31989726000006</v>
      </c>
      <c r="F9" s="103">
        <v>203.19364051000005</v>
      </c>
      <c r="G9" s="103">
        <v>207.31217524999988</v>
      </c>
      <c r="H9" s="53">
        <v>353.73563022000002</v>
      </c>
      <c r="I9" s="104">
        <f>+H9/$H$9</f>
        <v>1</v>
      </c>
      <c r="J9" s="104">
        <f t="shared" si="0"/>
        <v>4.645299181961807E-3</v>
      </c>
      <c r="K9" s="105">
        <f t="shared" si="1"/>
        <v>0.70629452801518577</v>
      </c>
      <c r="L9" s="1"/>
    </row>
    <row r="10" spans="2:12" x14ac:dyDescent="0.25">
      <c r="B10" s="634" t="s">
        <v>5</v>
      </c>
      <c r="C10" s="101" t="s">
        <v>73</v>
      </c>
      <c r="D10" s="49">
        <v>9301.5136872499806</v>
      </c>
      <c r="E10" s="49">
        <v>8599.6839510500031</v>
      </c>
      <c r="F10" s="49">
        <v>8691.2401007899916</v>
      </c>
      <c r="G10" s="49">
        <v>10168.53273839999</v>
      </c>
      <c r="H10" s="50">
        <v>10826.13561246001</v>
      </c>
      <c r="I10" s="51">
        <f t="shared" ref="I10:I21" si="2">+H10/$H$21</f>
        <v>0.46948247594404235</v>
      </c>
      <c r="J10" s="51">
        <f t="shared" si="0"/>
        <v>0.14217012539305313</v>
      </c>
      <c r="K10" s="52">
        <f t="shared" si="1"/>
        <v>6.4670379786129661E-2</v>
      </c>
      <c r="L10" s="1"/>
    </row>
    <row r="11" spans="2:12" x14ac:dyDescent="0.25">
      <c r="B11" s="632"/>
      <c r="C11" s="101" t="s">
        <v>74</v>
      </c>
      <c r="D11" s="49">
        <v>3972.2030291399892</v>
      </c>
      <c r="E11" s="49">
        <v>3059.001788289992</v>
      </c>
      <c r="F11" s="49">
        <v>2953.8168031300006</v>
      </c>
      <c r="G11" s="49">
        <v>3449.307474500004</v>
      </c>
      <c r="H11" s="50">
        <v>3454.1039403199911</v>
      </c>
      <c r="I11" s="51">
        <f t="shared" si="2"/>
        <v>0.14978948427388289</v>
      </c>
      <c r="J11" s="51">
        <f t="shared" si="0"/>
        <v>4.5359711710127627E-2</v>
      </c>
      <c r="K11" s="52">
        <f t="shared" si="1"/>
        <v>1.3905590775673549E-3</v>
      </c>
      <c r="L11" s="1"/>
    </row>
    <row r="12" spans="2:12" x14ac:dyDescent="0.25">
      <c r="B12" s="632"/>
      <c r="C12" s="101" t="s">
        <v>75</v>
      </c>
      <c r="D12" s="49">
        <v>1897.9359709799958</v>
      </c>
      <c r="E12" s="49">
        <v>1626.7171268699983</v>
      </c>
      <c r="F12" s="49">
        <v>1553.8575040299997</v>
      </c>
      <c r="G12" s="49">
        <v>1717.6278550499978</v>
      </c>
      <c r="H12" s="50">
        <v>1857.5130772800046</v>
      </c>
      <c r="I12" s="51">
        <f t="shared" si="2"/>
        <v>8.055227366782397E-2</v>
      </c>
      <c r="J12" s="51">
        <f t="shared" si="0"/>
        <v>2.4393086930501417E-2</v>
      </c>
      <c r="K12" s="52">
        <f t="shared" si="1"/>
        <v>8.1440937173165917E-2</v>
      </c>
      <c r="L12" s="1"/>
    </row>
    <row r="13" spans="2:12" x14ac:dyDescent="0.25">
      <c r="B13" s="632"/>
      <c r="C13" s="101" t="s">
        <v>76</v>
      </c>
      <c r="D13" s="49">
        <v>1340.0736695999983</v>
      </c>
      <c r="E13" s="49">
        <v>1312.4787988499988</v>
      </c>
      <c r="F13" s="49">
        <v>1226.0372078999987</v>
      </c>
      <c r="G13" s="49">
        <v>1200.4009264599986</v>
      </c>
      <c r="H13" s="50">
        <v>1348.1164777000024</v>
      </c>
      <c r="I13" s="51">
        <f t="shared" si="2"/>
        <v>5.846195581395839E-2</v>
      </c>
      <c r="J13" s="51">
        <f t="shared" si="0"/>
        <v>1.7703629027006004E-2</v>
      </c>
      <c r="K13" s="52">
        <f t="shared" si="1"/>
        <v>0.12305517930215149</v>
      </c>
      <c r="L13" s="1"/>
    </row>
    <row r="14" spans="2:12" x14ac:dyDescent="0.25">
      <c r="B14" s="632"/>
      <c r="C14" s="101" t="s">
        <v>77</v>
      </c>
      <c r="D14" s="49">
        <v>1267.3705162799993</v>
      </c>
      <c r="E14" s="49">
        <v>1273.3423217600005</v>
      </c>
      <c r="F14" s="49">
        <v>995.99953418999996</v>
      </c>
      <c r="G14" s="49">
        <v>1355.9295780899979</v>
      </c>
      <c r="H14" s="50">
        <v>1245.5505701099987</v>
      </c>
      <c r="I14" s="51">
        <f t="shared" si="2"/>
        <v>5.4014117918099902E-2</v>
      </c>
      <c r="J14" s="51">
        <f t="shared" si="0"/>
        <v>1.635672109373195E-2</v>
      </c>
      <c r="K14" s="52">
        <f t="shared" si="1"/>
        <v>-8.1404675997615028E-2</v>
      </c>
      <c r="L14" s="1"/>
    </row>
    <row r="15" spans="2:12" x14ac:dyDescent="0.25">
      <c r="B15" s="632"/>
      <c r="C15" s="101" t="s">
        <v>78</v>
      </c>
      <c r="D15" s="49">
        <v>1069.8232307700014</v>
      </c>
      <c r="E15" s="49">
        <v>919.07508516999837</v>
      </c>
      <c r="F15" s="49">
        <v>836.0021677400008</v>
      </c>
      <c r="G15" s="49">
        <v>1075.2736883400016</v>
      </c>
      <c r="H15" s="50">
        <v>1224.6140357099994</v>
      </c>
      <c r="I15" s="51">
        <f t="shared" si="2"/>
        <v>5.3106191363357091E-2</v>
      </c>
      <c r="J15" s="51">
        <f t="shared" si="0"/>
        <v>1.6081779985704623E-2</v>
      </c>
      <c r="K15" s="52">
        <f t="shared" si="1"/>
        <v>0.1388858938793045</v>
      </c>
      <c r="L15" s="1"/>
    </row>
    <row r="16" spans="2:12" x14ac:dyDescent="0.25">
      <c r="B16" s="632"/>
      <c r="C16" s="101" t="s">
        <v>79</v>
      </c>
      <c r="D16" s="49">
        <v>1053.2700099499968</v>
      </c>
      <c r="E16" s="49">
        <v>919.40293490000045</v>
      </c>
      <c r="F16" s="49">
        <v>848.37800461000018</v>
      </c>
      <c r="G16" s="49">
        <v>810.49415063000049</v>
      </c>
      <c r="H16" s="50">
        <v>824.52030679999848</v>
      </c>
      <c r="I16" s="51">
        <f t="shared" si="2"/>
        <v>3.5755864230731259E-2</v>
      </c>
      <c r="J16" s="51">
        <f t="shared" si="0"/>
        <v>1.0827700631420242E-2</v>
      </c>
      <c r="K16" s="52">
        <f t="shared" si="1"/>
        <v>1.7305684635842811E-2</v>
      </c>
      <c r="L16" s="1"/>
    </row>
    <row r="17" spans="2:12" x14ac:dyDescent="0.25">
      <c r="B17" s="632"/>
      <c r="C17" s="101" t="s">
        <v>80</v>
      </c>
      <c r="D17" s="49">
        <v>715.43815405000123</v>
      </c>
      <c r="E17" s="49">
        <v>494.80709687999979</v>
      </c>
      <c r="F17" s="49">
        <v>1697.2776356999968</v>
      </c>
      <c r="G17" s="49">
        <v>553.3438234999993</v>
      </c>
      <c r="H17" s="50">
        <v>541.83569166000063</v>
      </c>
      <c r="I17" s="51">
        <f t="shared" si="2"/>
        <v>2.3497060371441881E-2</v>
      </c>
      <c r="J17" s="51">
        <f t="shared" si="0"/>
        <v>7.1154519935142284E-3</v>
      </c>
      <c r="K17" s="52">
        <f t="shared" si="1"/>
        <v>-2.079743434598702E-2</v>
      </c>
      <c r="L17" s="1"/>
    </row>
    <row r="18" spans="2:12" x14ac:dyDescent="0.25">
      <c r="B18" s="632"/>
      <c r="C18" s="101" t="s">
        <v>81</v>
      </c>
      <c r="D18" s="49">
        <v>536.72286430000054</v>
      </c>
      <c r="E18" s="49">
        <v>446.67701143999938</v>
      </c>
      <c r="F18" s="49">
        <v>380.73759503000014</v>
      </c>
      <c r="G18" s="49">
        <v>344.6330813699999</v>
      </c>
      <c r="H18" s="50">
        <v>339.62007932999984</v>
      </c>
      <c r="I18" s="51">
        <f t="shared" si="2"/>
        <v>1.4727847630196991E-2</v>
      </c>
      <c r="J18" s="51">
        <f t="shared" si="0"/>
        <v>4.4599320563446414E-3</v>
      </c>
      <c r="K18" s="52">
        <f t="shared" si="1"/>
        <v>-1.4545910740989099E-2</v>
      </c>
      <c r="L18" s="1"/>
    </row>
    <row r="19" spans="2:12" x14ac:dyDescent="0.25">
      <c r="B19" s="632"/>
      <c r="C19" s="101" t="s">
        <v>82</v>
      </c>
      <c r="D19" s="49">
        <v>260.80064307999993</v>
      </c>
      <c r="E19" s="49">
        <v>260.16554794000024</v>
      </c>
      <c r="F19" s="49">
        <v>271.1173136300003</v>
      </c>
      <c r="G19" s="49">
        <v>245.07718793000009</v>
      </c>
      <c r="H19" s="50">
        <v>250.40196891000045</v>
      </c>
      <c r="I19" s="51">
        <f t="shared" si="2"/>
        <v>1.0858845718672579E-2</v>
      </c>
      <c r="J19" s="51">
        <f t="shared" si="0"/>
        <v>3.2883090137564683E-3</v>
      </c>
      <c r="K19" s="52">
        <f t="shared" si="1"/>
        <v>2.172695478096176E-2</v>
      </c>
      <c r="L19" s="1"/>
    </row>
    <row r="20" spans="2:12" x14ac:dyDescent="0.25">
      <c r="B20" s="632"/>
      <c r="C20" s="101" t="s">
        <v>71</v>
      </c>
      <c r="D20" s="49">
        <v>1559.7180919300006</v>
      </c>
      <c r="E20" s="49">
        <v>1362.5925486199997</v>
      </c>
      <c r="F20" s="49">
        <v>1136.0290918899996</v>
      </c>
      <c r="G20" s="49">
        <v>1220.42935087</v>
      </c>
      <c r="H20" s="50">
        <v>1147.3107366899997</v>
      </c>
      <c r="I20" s="51">
        <f t="shared" si="2"/>
        <v>4.9753883067792944E-2</v>
      </c>
      <c r="J20" s="51">
        <f t="shared" si="0"/>
        <v>1.5066623690939463E-2</v>
      </c>
      <c r="K20" s="52">
        <f t="shared" si="1"/>
        <v>-5.9912205592135837E-2</v>
      </c>
      <c r="L20" s="1"/>
    </row>
    <row r="21" spans="2:12" ht="27.6" customHeight="1" x14ac:dyDescent="0.25">
      <c r="B21" s="633"/>
      <c r="C21" s="102" t="s">
        <v>83</v>
      </c>
      <c r="D21" s="103">
        <v>22974.869867329966</v>
      </c>
      <c r="E21" s="103">
        <v>20273.944211769991</v>
      </c>
      <c r="F21" s="103">
        <v>20590.492958639989</v>
      </c>
      <c r="G21" s="103">
        <v>22141.049855139994</v>
      </c>
      <c r="H21" s="53">
        <v>23059.72249697</v>
      </c>
      <c r="I21" s="104">
        <f t="shared" si="2"/>
        <v>1</v>
      </c>
      <c r="J21" s="104">
        <f t="shared" si="0"/>
        <v>0.30282307152609972</v>
      </c>
      <c r="K21" s="105">
        <f t="shared" si="1"/>
        <v>4.1491828429117472E-2</v>
      </c>
      <c r="L21" s="1"/>
    </row>
    <row r="22" spans="2:12" x14ac:dyDescent="0.25">
      <c r="B22" s="634" t="s">
        <v>6</v>
      </c>
      <c r="C22" s="101" t="s">
        <v>84</v>
      </c>
      <c r="D22" s="49">
        <v>18416.317291340019</v>
      </c>
      <c r="E22" s="49">
        <v>16283.682873570033</v>
      </c>
      <c r="F22" s="49">
        <v>17404.596256590004</v>
      </c>
      <c r="G22" s="49">
        <v>18818.650701820017</v>
      </c>
      <c r="H22" s="50">
        <v>24656.598137270019</v>
      </c>
      <c r="I22" s="51">
        <f t="shared" ref="I22:I28" si="3">+H22/$H$28</f>
        <v>0.61217131002019953</v>
      </c>
      <c r="J22" s="51">
        <f t="shared" si="0"/>
        <v>0.32379343603523025</v>
      </c>
      <c r="K22" s="52">
        <f t="shared" si="1"/>
        <v>0.31022136113538656</v>
      </c>
      <c r="L22" s="1"/>
    </row>
    <row r="23" spans="2:12" x14ac:dyDescent="0.25">
      <c r="B23" s="632"/>
      <c r="C23" s="101" t="s">
        <v>85</v>
      </c>
      <c r="D23" s="49">
        <v>7665.5024318700225</v>
      </c>
      <c r="E23" s="49">
        <v>5231.4753084400054</v>
      </c>
      <c r="F23" s="49">
        <v>5259.2022995900024</v>
      </c>
      <c r="G23" s="49">
        <v>5976.5420195500128</v>
      </c>
      <c r="H23" s="50">
        <v>6714.2310201899845</v>
      </c>
      <c r="I23" s="51">
        <f t="shared" si="3"/>
        <v>0.1667001902097372</v>
      </c>
      <c r="J23" s="51">
        <f t="shared" si="0"/>
        <v>8.8172095771616971E-2</v>
      </c>
      <c r="K23" s="52">
        <f t="shared" si="1"/>
        <v>0.12343073941869709</v>
      </c>
      <c r="L23" s="1"/>
    </row>
    <row r="24" spans="2:12" x14ac:dyDescent="0.25">
      <c r="B24" s="632"/>
      <c r="C24" s="101" t="s">
        <v>86</v>
      </c>
      <c r="D24" s="49">
        <v>4523.6532856699987</v>
      </c>
      <c r="E24" s="49">
        <v>4045.2825468200008</v>
      </c>
      <c r="F24" s="49">
        <v>4164.1719725000021</v>
      </c>
      <c r="G24" s="49">
        <v>4229.9460827700022</v>
      </c>
      <c r="H24" s="50">
        <v>4296.7854396200028</v>
      </c>
      <c r="I24" s="51">
        <f t="shared" si="3"/>
        <v>0.10668011689219715</v>
      </c>
      <c r="J24" s="51">
        <f t="shared" si="0"/>
        <v>5.6425907323269929E-2</v>
      </c>
      <c r="K24" s="52">
        <f t="shared" si="1"/>
        <v>1.5801467806471514E-2</v>
      </c>
      <c r="L24" s="1"/>
    </row>
    <row r="25" spans="2:12" x14ac:dyDescent="0.25">
      <c r="B25" s="632"/>
      <c r="C25" s="101" t="s">
        <v>87</v>
      </c>
      <c r="D25" s="49">
        <v>2459.8828214899959</v>
      </c>
      <c r="E25" s="49">
        <v>1842.2688805300008</v>
      </c>
      <c r="F25" s="49">
        <v>1464.6551265499997</v>
      </c>
      <c r="G25" s="49">
        <v>1825.3319490299982</v>
      </c>
      <c r="H25" s="50">
        <v>1480.6235751299976</v>
      </c>
      <c r="I25" s="51">
        <f t="shared" si="3"/>
        <v>3.6760759476549519E-2</v>
      </c>
      <c r="J25" s="51">
        <f t="shared" si="0"/>
        <v>1.9443728295244454E-2</v>
      </c>
      <c r="K25" s="52">
        <f t="shared" si="1"/>
        <v>-0.18884695141789554</v>
      </c>
      <c r="L25" s="1"/>
    </row>
    <row r="26" spans="2:12" x14ac:dyDescent="0.25">
      <c r="B26" s="632"/>
      <c r="C26" s="101" t="s">
        <v>88</v>
      </c>
      <c r="D26" s="49">
        <v>1748.8305544300006</v>
      </c>
      <c r="E26" s="49">
        <v>1483.8504702900022</v>
      </c>
      <c r="F26" s="49">
        <v>1159.7378526399991</v>
      </c>
      <c r="G26" s="49">
        <v>1338.2399451899985</v>
      </c>
      <c r="H26" s="50">
        <v>1308.8261557200017</v>
      </c>
      <c r="I26" s="51">
        <f t="shared" si="3"/>
        <v>3.2495392019416959E-2</v>
      </c>
      <c r="J26" s="51">
        <f t="shared" si="0"/>
        <v>1.718766375531652E-2</v>
      </c>
      <c r="K26" s="52">
        <f t="shared" si="1"/>
        <v>-2.1979458598376245E-2</v>
      </c>
      <c r="L26" s="1"/>
    </row>
    <row r="27" spans="2:12" x14ac:dyDescent="0.25">
      <c r="B27" s="632"/>
      <c r="C27" s="101" t="s">
        <v>71</v>
      </c>
      <c r="D27" s="49">
        <v>1950.1426341699989</v>
      </c>
      <c r="E27" s="49">
        <v>1520.4600996999998</v>
      </c>
      <c r="F27" s="49">
        <v>1420.1371065900003</v>
      </c>
      <c r="G27" s="49">
        <v>1828.8245788199997</v>
      </c>
      <c r="H27" s="50">
        <v>1820.2203694799996</v>
      </c>
      <c r="I27" s="51">
        <f t="shared" si="3"/>
        <v>4.5192231381899664E-2</v>
      </c>
      <c r="J27" s="51">
        <f t="shared" si="0"/>
        <v>2.390335457040876E-2</v>
      </c>
      <c r="K27" s="52">
        <f t="shared" si="1"/>
        <v>-4.7047756464164703E-3</v>
      </c>
      <c r="L27" s="1"/>
    </row>
    <row r="28" spans="2:12" x14ac:dyDescent="0.25">
      <c r="B28" s="633"/>
      <c r="C28" s="102" t="s">
        <v>89</v>
      </c>
      <c r="D28" s="103">
        <v>36764.329018970042</v>
      </c>
      <c r="E28" s="103">
        <v>30407.020179350046</v>
      </c>
      <c r="F28" s="103">
        <v>30872.500614460005</v>
      </c>
      <c r="G28" s="103">
        <v>34017.535277180024</v>
      </c>
      <c r="H28" s="53">
        <v>40277.284697410003</v>
      </c>
      <c r="I28" s="104">
        <f t="shared" si="3"/>
        <v>1</v>
      </c>
      <c r="J28" s="104">
        <f t="shared" si="0"/>
        <v>0.52892618575108685</v>
      </c>
      <c r="K28" s="105">
        <f t="shared" si="1"/>
        <v>0.1840153723432516</v>
      </c>
      <c r="L28" s="1"/>
    </row>
    <row r="29" spans="2:12" x14ac:dyDescent="0.25">
      <c r="B29" s="634" t="s">
        <v>8</v>
      </c>
      <c r="C29" s="101" t="s">
        <v>90</v>
      </c>
      <c r="D29" s="49">
        <v>1453.1008307399998</v>
      </c>
      <c r="E29" s="49">
        <v>1196.6703007699998</v>
      </c>
      <c r="F29" s="49">
        <v>1363.9032772800003</v>
      </c>
      <c r="G29" s="49">
        <v>1701.6708479700012</v>
      </c>
      <c r="H29" s="50">
        <v>1692.7993666199977</v>
      </c>
      <c r="I29" s="51">
        <f t="shared" ref="I29:I40" si="4">+H29/$H$40</f>
        <v>0.14691083501734617</v>
      </c>
      <c r="J29" s="51">
        <f t="shared" si="0"/>
        <v>2.2230046512687257E-2</v>
      </c>
      <c r="K29" s="52">
        <f t="shared" si="1"/>
        <v>-5.2133944473378158E-3</v>
      </c>
      <c r="L29" s="1"/>
    </row>
    <row r="30" spans="2:12" x14ac:dyDescent="0.25">
      <c r="B30" s="632"/>
      <c r="C30" s="101" t="s">
        <v>91</v>
      </c>
      <c r="D30" s="49">
        <v>2223.146640079995</v>
      </c>
      <c r="E30" s="49">
        <v>1642.2663339000017</v>
      </c>
      <c r="F30" s="49">
        <v>1694.2500366000022</v>
      </c>
      <c r="G30" s="49">
        <v>1749.8034831400012</v>
      </c>
      <c r="H30" s="50">
        <v>1628.1884639599991</v>
      </c>
      <c r="I30" s="51">
        <f t="shared" si="4"/>
        <v>0.14130353042580585</v>
      </c>
      <c r="J30" s="51">
        <f t="shared" si="0"/>
        <v>2.1381568305712067E-2</v>
      </c>
      <c r="K30" s="52">
        <f t="shared" si="1"/>
        <v>-6.9502101436994201E-2</v>
      </c>
      <c r="L30" s="1"/>
    </row>
    <row r="31" spans="2:12" x14ac:dyDescent="0.25">
      <c r="B31" s="632"/>
      <c r="C31" s="101" t="s">
        <v>92</v>
      </c>
      <c r="D31" s="49">
        <v>865.16878925000015</v>
      </c>
      <c r="E31" s="49">
        <v>554.20300855999972</v>
      </c>
      <c r="F31" s="49">
        <v>588.86892035999972</v>
      </c>
      <c r="G31" s="49">
        <v>894.06215141999985</v>
      </c>
      <c r="H31" s="50">
        <v>1141.4097882399999</v>
      </c>
      <c r="I31" s="51">
        <f t="shared" si="4"/>
        <v>9.9058085910161464E-2</v>
      </c>
      <c r="J31" s="51">
        <f t="shared" si="0"/>
        <v>1.4989131720479675E-2</v>
      </c>
      <c r="K31" s="52">
        <f t="shared" si="1"/>
        <v>0.27665597568038036</v>
      </c>
      <c r="L31" s="1"/>
    </row>
    <row r="32" spans="2:12" x14ac:dyDescent="0.25">
      <c r="B32" s="632"/>
      <c r="C32" s="101" t="s">
        <v>93</v>
      </c>
      <c r="D32" s="49">
        <v>1396.0057957899992</v>
      </c>
      <c r="E32" s="49">
        <v>822.98636479000118</v>
      </c>
      <c r="F32" s="49">
        <v>837.00394355000162</v>
      </c>
      <c r="G32" s="49">
        <v>941.6669971499997</v>
      </c>
      <c r="H32" s="50">
        <v>1083.7904266200017</v>
      </c>
      <c r="I32" s="51">
        <f t="shared" si="4"/>
        <v>9.4057547337381753E-2</v>
      </c>
      <c r="J32" s="51">
        <f t="shared" si="0"/>
        <v>1.4232467278076536E-2</v>
      </c>
      <c r="K32" s="52">
        <f t="shared" si="1"/>
        <v>0.15092748275148793</v>
      </c>
      <c r="L32" s="1"/>
    </row>
    <row r="33" spans="2:12" x14ac:dyDescent="0.25">
      <c r="B33" s="632"/>
      <c r="C33" s="101" t="s">
        <v>94</v>
      </c>
      <c r="D33" s="49">
        <v>1054.4290465499978</v>
      </c>
      <c r="E33" s="49">
        <v>886.55949925000027</v>
      </c>
      <c r="F33" s="49">
        <v>721.18823173000033</v>
      </c>
      <c r="G33" s="49">
        <v>1071.1646492700002</v>
      </c>
      <c r="H33" s="50">
        <v>1071.4031628499988</v>
      </c>
      <c r="I33" s="51">
        <f t="shared" si="4"/>
        <v>9.2982509562725177E-2</v>
      </c>
      <c r="J33" s="51">
        <f t="shared" si="0"/>
        <v>1.4069796228451845E-2</v>
      </c>
      <c r="K33" s="52">
        <f t="shared" si="1"/>
        <v>2.2266752376598475E-4</v>
      </c>
      <c r="L33" s="1"/>
    </row>
    <row r="34" spans="2:12" x14ac:dyDescent="0.25">
      <c r="B34" s="632"/>
      <c r="C34" s="101" t="s">
        <v>95</v>
      </c>
      <c r="D34" s="49">
        <v>766.09500452000066</v>
      </c>
      <c r="E34" s="49">
        <v>581.06108174999986</v>
      </c>
      <c r="F34" s="49">
        <v>508.64686837000011</v>
      </c>
      <c r="G34" s="49">
        <v>696.84143124000013</v>
      </c>
      <c r="H34" s="50">
        <v>923.2685000900002</v>
      </c>
      <c r="I34" s="51">
        <f t="shared" si="4"/>
        <v>8.0126534170592553E-2</v>
      </c>
      <c r="J34" s="51">
        <f t="shared" si="0"/>
        <v>1.2124473877657724E-2</v>
      </c>
      <c r="K34" s="52">
        <f t="shared" si="1"/>
        <v>0.32493341913824292</v>
      </c>
      <c r="L34" s="1"/>
    </row>
    <row r="35" spans="2:12" x14ac:dyDescent="0.25">
      <c r="B35" s="632"/>
      <c r="C35" s="101" t="s">
        <v>96</v>
      </c>
      <c r="D35" s="49">
        <v>1641.8262976300025</v>
      </c>
      <c r="E35" s="49">
        <v>1137.7195036100015</v>
      </c>
      <c r="F35" s="49">
        <v>866.89117178000038</v>
      </c>
      <c r="G35" s="49">
        <v>939.25991077000185</v>
      </c>
      <c r="H35" s="50">
        <v>825.336277</v>
      </c>
      <c r="I35" s="51">
        <f t="shared" si="4"/>
        <v>7.1627414338108208E-2</v>
      </c>
      <c r="J35" s="51">
        <f t="shared" si="0"/>
        <v>1.0838416051012593E-2</v>
      </c>
      <c r="K35" s="52">
        <f t="shared" si="1"/>
        <v>-0.1212908508749273</v>
      </c>
      <c r="L35" s="1"/>
    </row>
    <row r="36" spans="2:12" x14ac:dyDescent="0.25">
      <c r="B36" s="632"/>
      <c r="C36" s="101" t="s">
        <v>97</v>
      </c>
      <c r="D36" s="49">
        <v>750.82920280000121</v>
      </c>
      <c r="E36" s="49">
        <v>683.35702882999988</v>
      </c>
      <c r="F36" s="49">
        <v>669.29337254999894</v>
      </c>
      <c r="G36" s="49">
        <v>624.6756376300001</v>
      </c>
      <c r="H36" s="50">
        <v>728.69586441999922</v>
      </c>
      <c r="I36" s="51">
        <f t="shared" si="4"/>
        <v>6.3240405228519009E-2</v>
      </c>
      <c r="J36" s="51">
        <f t="shared" si="0"/>
        <v>9.5693224366002472E-3</v>
      </c>
      <c r="K36" s="52">
        <f t="shared" si="1"/>
        <v>0.16651878274723275</v>
      </c>
      <c r="L36" s="1"/>
    </row>
    <row r="37" spans="2:12" x14ac:dyDescent="0.25">
      <c r="B37" s="632"/>
      <c r="C37" s="101" t="s">
        <v>98</v>
      </c>
      <c r="D37" s="49">
        <v>1134.3574256799984</v>
      </c>
      <c r="E37" s="49">
        <v>770.01947240000038</v>
      </c>
      <c r="F37" s="49">
        <v>588.92980255999998</v>
      </c>
      <c r="G37" s="49">
        <v>537.65070604999971</v>
      </c>
      <c r="H37" s="50">
        <v>621.40746769999942</v>
      </c>
      <c r="I37" s="51">
        <f t="shared" si="4"/>
        <v>5.3929303003050301E-2</v>
      </c>
      <c r="J37" s="51">
        <f t="shared" si="0"/>
        <v>8.1603982035297878E-3</v>
      </c>
      <c r="K37" s="52">
        <f t="shared" si="1"/>
        <v>0.15578285438392148</v>
      </c>
      <c r="L37" s="1"/>
    </row>
    <row r="38" spans="2:12" x14ac:dyDescent="0.25">
      <c r="B38" s="632"/>
      <c r="C38" s="101" t="s">
        <v>99</v>
      </c>
      <c r="D38" s="49">
        <v>402.68171307999995</v>
      </c>
      <c r="E38" s="49">
        <v>298.62962031000035</v>
      </c>
      <c r="F38" s="49">
        <v>231.14794192000002</v>
      </c>
      <c r="G38" s="49">
        <v>398.75287704000004</v>
      </c>
      <c r="H38" s="50">
        <v>342.43011977000003</v>
      </c>
      <c r="I38" s="51">
        <f t="shared" si="4"/>
        <v>2.9718049180835669E-2</v>
      </c>
      <c r="J38" s="51">
        <f t="shared" si="0"/>
        <v>4.4968338480841225E-3</v>
      </c>
      <c r="K38" s="52">
        <f t="shared" si="1"/>
        <v>-0.14124727497414424</v>
      </c>
      <c r="L38" s="1"/>
    </row>
    <row r="39" spans="2:12" x14ac:dyDescent="0.25">
      <c r="B39" s="632"/>
      <c r="C39" s="101" t="s">
        <v>71</v>
      </c>
      <c r="D39" s="49">
        <v>1469.9160719499998</v>
      </c>
      <c r="E39" s="49">
        <v>1289.7084049699995</v>
      </c>
      <c r="F39" s="49">
        <v>1257.087314769999</v>
      </c>
      <c r="G39" s="49">
        <v>1368.6284217399998</v>
      </c>
      <c r="H39" s="50">
        <v>1463.9017316299999</v>
      </c>
      <c r="I39" s="51">
        <f t="shared" si="4"/>
        <v>0.12704578582547402</v>
      </c>
      <c r="J39" s="51">
        <f t="shared" si="0"/>
        <v>1.9224135019093216E-2</v>
      </c>
      <c r="K39" s="52">
        <f t="shared" si="1"/>
        <v>6.9612254412249275E-2</v>
      </c>
      <c r="L39" s="1"/>
    </row>
    <row r="40" spans="2:12" x14ac:dyDescent="0.25">
      <c r="B40" s="633"/>
      <c r="C40" s="102" t="s">
        <v>100</v>
      </c>
      <c r="D40" s="103">
        <v>13157.556818069994</v>
      </c>
      <c r="E40" s="103">
        <v>9863.1806191400046</v>
      </c>
      <c r="F40" s="103">
        <v>9327.2108814700023</v>
      </c>
      <c r="G40" s="103">
        <v>10924.177113420003</v>
      </c>
      <c r="H40" s="53">
        <v>11522.631168899994</v>
      </c>
      <c r="I40" s="104">
        <f t="shared" si="4"/>
        <v>1</v>
      </c>
      <c r="J40" s="104">
        <f t="shared" si="0"/>
        <v>0.15131658948138504</v>
      </c>
      <c r="K40" s="105">
        <f t="shared" si="1"/>
        <v>5.4782529545846392E-2</v>
      </c>
      <c r="L40" s="1"/>
    </row>
    <row r="41" spans="2:12" x14ac:dyDescent="0.25">
      <c r="B41" s="634" t="s">
        <v>7</v>
      </c>
      <c r="C41" s="101" t="s">
        <v>101</v>
      </c>
      <c r="D41" s="49">
        <v>835.16568542999948</v>
      </c>
      <c r="E41" s="49">
        <v>487.25726919000044</v>
      </c>
      <c r="F41" s="49">
        <v>329.08864428000027</v>
      </c>
      <c r="G41" s="49">
        <v>225.65679042999997</v>
      </c>
      <c r="H41" s="50">
        <v>220.65139648000007</v>
      </c>
      <c r="I41" s="51">
        <f>+H41/$H$44</f>
        <v>0.73928780747730893</v>
      </c>
      <c r="J41" s="51">
        <f t="shared" si="0"/>
        <v>2.897620889729989E-3</v>
      </c>
      <c r="K41" s="52">
        <f t="shared" si="1"/>
        <v>-2.2181446170805974E-2</v>
      </c>
      <c r="L41" s="1"/>
    </row>
    <row r="42" spans="2:12" x14ac:dyDescent="0.25">
      <c r="B42" s="632"/>
      <c r="C42" s="101" t="s">
        <v>102</v>
      </c>
      <c r="D42" s="49">
        <v>100.15045543999997</v>
      </c>
      <c r="E42" s="49">
        <v>78.193314899999905</v>
      </c>
      <c r="F42" s="49">
        <v>77.355788400000023</v>
      </c>
      <c r="G42" s="49">
        <v>68.070126969999976</v>
      </c>
      <c r="H42" s="50">
        <v>72.326659679999921</v>
      </c>
      <c r="I42" s="51">
        <f>+H42/$H$44</f>
        <v>0.24232893382948148</v>
      </c>
      <c r="J42" s="51">
        <f t="shared" si="0"/>
        <v>9.4980246359852721E-4</v>
      </c>
      <c r="K42" s="106">
        <f t="shared" si="1"/>
        <v>6.2531581759438959E-2</v>
      </c>
      <c r="L42" s="1"/>
    </row>
    <row r="43" spans="2:12" x14ac:dyDescent="0.25">
      <c r="B43" s="632"/>
      <c r="C43" s="101" t="s">
        <v>71</v>
      </c>
      <c r="D43" s="49">
        <v>8.6425994600000013</v>
      </c>
      <c r="E43" s="49">
        <v>4.1317427199999992</v>
      </c>
      <c r="F43" s="49">
        <v>5.0054963000000017</v>
      </c>
      <c r="G43" s="49">
        <v>15.652805899999999</v>
      </c>
      <c r="H43" s="50">
        <v>5.4867558500000007</v>
      </c>
      <c r="I43" s="51">
        <f>+H43/$H$44</f>
        <v>1.8383258693209597E-2</v>
      </c>
      <c r="J43" s="107">
        <f t="shared" si="0"/>
        <v>7.2052743021045292E-5</v>
      </c>
      <c r="K43" s="108">
        <f t="shared" si="1"/>
        <v>-0.64947141841195377</v>
      </c>
      <c r="L43" s="1"/>
    </row>
    <row r="44" spans="2:12" x14ac:dyDescent="0.25">
      <c r="B44" s="633"/>
      <c r="C44" s="102" t="s">
        <v>103</v>
      </c>
      <c r="D44" s="103">
        <v>943.9587403299995</v>
      </c>
      <c r="E44" s="103">
        <v>569.58232681000038</v>
      </c>
      <c r="F44" s="103">
        <v>411.44992898000032</v>
      </c>
      <c r="G44" s="103">
        <v>309.37972329999991</v>
      </c>
      <c r="H44" s="53">
        <v>298.46481201</v>
      </c>
      <c r="I44" s="104">
        <f>+H44/$H$44</f>
        <v>1</v>
      </c>
      <c r="J44" s="109">
        <f t="shared" si="0"/>
        <v>3.919476096349561E-3</v>
      </c>
      <c r="K44" s="110">
        <f t="shared" si="1"/>
        <v>-3.5279982713721347E-2</v>
      </c>
      <c r="L44" s="1"/>
    </row>
    <row r="45" spans="2:12" x14ac:dyDescent="0.25">
      <c r="B45" s="635" t="s">
        <v>104</v>
      </c>
      <c r="C45" s="636"/>
      <c r="D45" s="49">
        <v>888.34826755999973</v>
      </c>
      <c r="E45" s="49">
        <v>542.80963312000017</v>
      </c>
      <c r="F45" s="49">
        <v>440.4043959199999</v>
      </c>
      <c r="G45" s="49">
        <v>547.41538758000024</v>
      </c>
      <c r="H45" s="50">
        <v>637.32110082999975</v>
      </c>
      <c r="I45" s="51">
        <f>+F45/F45</f>
        <v>1</v>
      </c>
      <c r="J45" s="107">
        <f t="shared" si="0"/>
        <v>8.3693779631170695E-3</v>
      </c>
      <c r="K45" s="111">
        <f t="shared" si="1"/>
        <v>0.16423673007704864</v>
      </c>
      <c r="L45" s="112"/>
    </row>
    <row r="46" spans="2:12" x14ac:dyDescent="0.25">
      <c r="B46" s="628" t="s">
        <v>10</v>
      </c>
      <c r="C46" s="629"/>
      <c r="D46" s="113">
        <v>75124.884502240006</v>
      </c>
      <c r="E46" s="113">
        <v>61912.856867450035</v>
      </c>
      <c r="F46" s="113">
        <v>61845.252419979988</v>
      </c>
      <c r="G46" s="113">
        <v>68146.869531870019</v>
      </c>
      <c r="H46" s="113">
        <v>76149.159906339992</v>
      </c>
      <c r="I46" s="114"/>
      <c r="J46" s="115">
        <f t="shared" si="0"/>
        <v>1</v>
      </c>
      <c r="K46" s="116">
        <f t="shared" si="1"/>
        <v>0.11742711630689895</v>
      </c>
      <c r="L46" s="112"/>
    </row>
    <row r="47" spans="2:12" x14ac:dyDescent="0.25">
      <c r="B47" s="630" t="s">
        <v>50</v>
      </c>
      <c r="C47" s="630"/>
      <c r="D47" s="630"/>
      <c r="E47" s="630"/>
      <c r="F47" s="630"/>
      <c r="G47" s="630"/>
      <c r="H47" s="630"/>
      <c r="I47" s="630"/>
      <c r="J47" s="630"/>
      <c r="K47" s="630"/>
      <c r="L47" s="117"/>
    </row>
    <row r="48" spans="2:12" ht="15" customHeight="1" x14ac:dyDescent="0.25">
      <c r="B48" s="610" t="s">
        <v>12</v>
      </c>
      <c r="C48" s="610"/>
      <c r="D48" s="610"/>
      <c r="E48" s="610"/>
      <c r="F48" s="610"/>
      <c r="G48" s="610"/>
      <c r="H48" s="610"/>
      <c r="I48" s="610"/>
      <c r="J48" s="610"/>
      <c r="K48" s="610"/>
    </row>
    <row r="49" spans="2:11" x14ac:dyDescent="0.25">
      <c r="B49" s="610"/>
      <c r="C49" s="610"/>
      <c r="D49" s="610"/>
      <c r="E49" s="610"/>
      <c r="F49" s="610"/>
      <c r="G49" s="610"/>
      <c r="H49" s="610"/>
      <c r="I49" s="610"/>
      <c r="J49" s="610"/>
      <c r="K49" s="610"/>
    </row>
  </sheetData>
  <mergeCells count="9">
    <mergeCell ref="B46:C46"/>
    <mergeCell ref="B47:K47"/>
    <mergeCell ref="B48:K49"/>
    <mergeCell ref="B5:B9"/>
    <mergeCell ref="B10:B21"/>
    <mergeCell ref="B22:B28"/>
    <mergeCell ref="B29:B40"/>
    <mergeCell ref="B41:B44"/>
    <mergeCell ref="B45:C45"/>
  </mergeCells>
  <pageMargins left="0.7" right="0.7" top="0.75" bottom="0.75" header="0.3" footer="0.3"/>
  <pageSetup paperSize="1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4"/>
  <sheetViews>
    <sheetView zoomScaleNormal="100" workbookViewId="0"/>
  </sheetViews>
  <sheetFormatPr baseColWidth="10" defaultColWidth="11.42578125" defaultRowHeight="12.75" x14ac:dyDescent="0.2"/>
  <cols>
    <col min="1" max="1" width="3.7109375" style="18" customWidth="1"/>
    <col min="2" max="2" width="22.7109375" style="18" bestFit="1" customWidth="1"/>
    <col min="3" max="3" width="23.7109375" style="18" bestFit="1" customWidth="1"/>
    <col min="4" max="4" width="8.42578125" style="18" bestFit="1" customWidth="1"/>
    <col min="5" max="5" width="43.140625" style="18" bestFit="1" customWidth="1"/>
    <col min="6" max="10" width="8.140625" style="18" bestFit="1" customWidth="1"/>
    <col min="11" max="11" width="13.85546875" style="18" customWidth="1"/>
    <col min="12" max="12" width="15.42578125" style="18" customWidth="1"/>
    <col min="13" max="13" width="12.42578125" style="18" customWidth="1"/>
    <col min="14" max="16384" width="11.42578125" style="18"/>
  </cols>
  <sheetData>
    <row r="1" spans="1:16" s="17" customFormat="1" x14ac:dyDescent="0.2">
      <c r="A1" s="37"/>
      <c r="B1" s="37"/>
      <c r="C1" s="118"/>
      <c r="D1" s="118"/>
      <c r="E1" s="118"/>
      <c r="F1" s="118"/>
      <c r="G1" s="118"/>
      <c r="H1" s="119"/>
      <c r="I1" s="119"/>
      <c r="J1" s="119"/>
      <c r="K1" s="119"/>
      <c r="L1" s="119"/>
    </row>
    <row r="2" spans="1:16" s="17" customFormat="1" ht="15" x14ac:dyDescent="0.25">
      <c r="A2" s="37"/>
      <c r="B2" s="120" t="s">
        <v>105</v>
      </c>
      <c r="C2" s="121"/>
      <c r="D2" s="121"/>
      <c r="E2" s="121"/>
      <c r="F2" s="121"/>
      <c r="G2" s="121"/>
      <c r="H2" s="122"/>
      <c r="I2" s="122"/>
      <c r="J2" s="122"/>
      <c r="K2" s="122"/>
      <c r="L2" s="122"/>
      <c r="M2" s="123"/>
    </row>
    <row r="3" spans="1:16" s="17" customFormat="1" x14ac:dyDescent="0.2">
      <c r="A3" s="118"/>
      <c r="B3" s="124" t="s">
        <v>1</v>
      </c>
      <c r="C3" s="121"/>
      <c r="D3" s="121"/>
      <c r="E3" s="121"/>
      <c r="F3" s="121"/>
      <c r="G3" s="121"/>
      <c r="H3" s="122"/>
      <c r="I3" s="122"/>
      <c r="J3" s="122"/>
      <c r="K3" s="122"/>
      <c r="L3" s="122"/>
      <c r="M3" s="123"/>
    </row>
    <row r="4" spans="1:16" ht="35.450000000000003" customHeight="1" x14ac:dyDescent="0.2">
      <c r="A4" s="125"/>
      <c r="B4" s="21" t="s">
        <v>106</v>
      </c>
      <c r="C4" s="21" t="s">
        <v>107</v>
      </c>
      <c r="D4" s="21" t="s">
        <v>108</v>
      </c>
      <c r="E4" s="21" t="s">
        <v>109</v>
      </c>
      <c r="F4" s="21">
        <v>2014</v>
      </c>
      <c r="G4" s="21">
        <v>2015</v>
      </c>
      <c r="H4" s="21">
        <v>2016</v>
      </c>
      <c r="I4" s="21">
        <v>2017</v>
      </c>
      <c r="J4" s="126">
        <v>2018</v>
      </c>
      <c r="K4" s="126" t="s">
        <v>110</v>
      </c>
      <c r="L4" s="126" t="s">
        <v>67</v>
      </c>
      <c r="M4" s="126" t="s">
        <v>3</v>
      </c>
      <c r="N4" s="127"/>
    </row>
    <row r="5" spans="1:16" x14ac:dyDescent="0.2">
      <c r="A5" s="638"/>
      <c r="B5" s="128" t="s">
        <v>111</v>
      </c>
      <c r="C5" s="639" t="s">
        <v>112</v>
      </c>
      <c r="D5" s="640"/>
      <c r="E5" s="640"/>
      <c r="F5" s="130">
        <v>20368.152692200016</v>
      </c>
      <c r="G5" s="130">
        <v>17070.86235669001</v>
      </c>
      <c r="H5" s="130">
        <v>16365.565513490004</v>
      </c>
      <c r="I5" s="130">
        <v>17213.239994779986</v>
      </c>
      <c r="J5" s="131">
        <v>18433.740576820008</v>
      </c>
      <c r="K5" s="132">
        <f t="shared" ref="K5:K15" si="0">+J5/$J$20</f>
        <v>0.42553866126250778</v>
      </c>
      <c r="L5" s="132">
        <f t="shared" ref="L5:L21" si="1">+J5/$J$21</f>
        <v>0.24207411610965446</v>
      </c>
      <c r="M5" s="132">
        <f>IF(I5=0,"-",(J5/I5-1))</f>
        <v>7.0904756013983716E-2</v>
      </c>
      <c r="N5" s="133"/>
    </row>
    <row r="6" spans="1:16" x14ac:dyDescent="0.2">
      <c r="A6" s="638"/>
      <c r="B6" s="128" t="s">
        <v>113</v>
      </c>
      <c r="C6" s="639" t="s">
        <v>114</v>
      </c>
      <c r="D6" s="640"/>
      <c r="E6" s="640"/>
      <c r="F6" s="130">
        <v>15652.683389739992</v>
      </c>
      <c r="G6" s="130">
        <v>11832.071825150002</v>
      </c>
      <c r="H6" s="130">
        <v>11877.754447500005</v>
      </c>
      <c r="I6" s="130">
        <v>15694.717337080001</v>
      </c>
      <c r="J6" s="131">
        <v>17761.717627039998</v>
      </c>
      <c r="K6" s="132">
        <f t="shared" si="0"/>
        <v>0.41002516603915251</v>
      </c>
      <c r="L6" s="132">
        <f t="shared" si="1"/>
        <v>0.23324902925897129</v>
      </c>
      <c r="M6" s="132">
        <f t="shared" ref="M6:M21" si="2">IF(I6=0,"-",(J6/I6-1))</f>
        <v>0.13170038335615941</v>
      </c>
      <c r="N6" s="133"/>
    </row>
    <row r="7" spans="1:16" ht="22.5" x14ac:dyDescent="0.2">
      <c r="A7" s="638"/>
      <c r="B7" s="641" t="s">
        <v>115</v>
      </c>
      <c r="C7" s="639" t="s">
        <v>116</v>
      </c>
      <c r="D7" s="135" t="s">
        <v>117</v>
      </c>
      <c r="E7" s="136" t="s">
        <v>118</v>
      </c>
      <c r="F7" s="137">
        <v>1148.8659221200003</v>
      </c>
      <c r="G7" s="137">
        <v>687.22398388000022</v>
      </c>
      <c r="H7" s="137">
        <v>738.07347426000013</v>
      </c>
      <c r="I7" s="130">
        <v>1005.9559731399999</v>
      </c>
      <c r="J7" s="131">
        <v>1463.4394923299992</v>
      </c>
      <c r="K7" s="132">
        <f t="shared" si="0"/>
        <v>3.378316407402876E-2</v>
      </c>
      <c r="L7" s="132">
        <f t="shared" si="1"/>
        <v>1.9218064836564998E-2</v>
      </c>
      <c r="M7" s="132">
        <f t="shared" si="2"/>
        <v>0.45477489214762179</v>
      </c>
      <c r="N7" s="133"/>
      <c r="O7" s="138"/>
      <c r="P7" s="139"/>
    </row>
    <row r="8" spans="1:16" x14ac:dyDescent="0.2">
      <c r="A8" s="638"/>
      <c r="B8" s="642"/>
      <c r="C8" s="640"/>
      <c r="D8" s="135" t="s">
        <v>119</v>
      </c>
      <c r="E8" s="136" t="s">
        <v>120</v>
      </c>
      <c r="F8" s="137">
        <v>50.743429770000013</v>
      </c>
      <c r="G8" s="137">
        <v>52.977196949999993</v>
      </c>
      <c r="H8" s="137">
        <v>57.428265060000001</v>
      </c>
      <c r="I8" s="130">
        <v>48.730431870000004</v>
      </c>
      <c r="J8" s="131">
        <v>57.950221319999997</v>
      </c>
      <c r="K8" s="132">
        <f t="shared" si="0"/>
        <v>1.337767530014406E-3</v>
      </c>
      <c r="L8" s="132">
        <f t="shared" si="1"/>
        <v>7.6100933209606093E-4</v>
      </c>
      <c r="M8" s="132">
        <f t="shared" si="2"/>
        <v>0.18919983050008615</v>
      </c>
      <c r="N8" s="133"/>
      <c r="O8" s="138"/>
      <c r="P8" s="139"/>
    </row>
    <row r="9" spans="1:16" x14ac:dyDescent="0.2">
      <c r="A9" s="638"/>
      <c r="B9" s="642"/>
      <c r="C9" s="640"/>
      <c r="D9" s="135" t="s">
        <v>121</v>
      </c>
      <c r="E9" s="136" t="s">
        <v>122</v>
      </c>
      <c r="F9" s="137">
        <v>6.7841352799999992</v>
      </c>
      <c r="G9" s="137">
        <v>5.5297740599999994</v>
      </c>
      <c r="H9" s="137">
        <v>1.5699364000000002</v>
      </c>
      <c r="I9" s="130">
        <v>2.3009391699999999</v>
      </c>
      <c r="J9" s="131">
        <v>1.5946790500000001</v>
      </c>
      <c r="K9" s="132">
        <f t="shared" si="0"/>
        <v>3.6812799076368042E-5</v>
      </c>
      <c r="L9" s="132">
        <f t="shared" si="1"/>
        <v>2.0941518619002251E-5</v>
      </c>
      <c r="M9" s="132">
        <f t="shared" si="2"/>
        <v>-0.30694428136490015</v>
      </c>
      <c r="N9" s="133"/>
      <c r="O9" s="138"/>
      <c r="P9" s="139"/>
    </row>
    <row r="10" spans="1:16" ht="22.5" x14ac:dyDescent="0.2">
      <c r="A10" s="638"/>
      <c r="B10" s="642"/>
      <c r="C10" s="640"/>
      <c r="D10" s="135" t="s">
        <v>123</v>
      </c>
      <c r="E10" s="136" t="s">
        <v>124</v>
      </c>
      <c r="F10" s="137">
        <v>26.33238528</v>
      </c>
      <c r="G10" s="137">
        <v>0.38534255000000001</v>
      </c>
      <c r="H10" s="137">
        <v>0.15400032</v>
      </c>
      <c r="I10" s="130">
        <v>0.32544248999999997</v>
      </c>
      <c r="J10" s="131">
        <v>0.45784075000000007</v>
      </c>
      <c r="K10" s="132">
        <f t="shared" si="0"/>
        <v>1.0569148405582712E-5</v>
      </c>
      <c r="L10" s="132">
        <f t="shared" si="1"/>
        <v>6.0124202363246418E-6</v>
      </c>
      <c r="M10" s="132">
        <f t="shared" si="2"/>
        <v>0.40682536567367134</v>
      </c>
      <c r="N10" s="133"/>
      <c r="O10" s="138"/>
      <c r="P10" s="139"/>
    </row>
    <row r="11" spans="1:16" x14ac:dyDescent="0.2">
      <c r="A11" s="638"/>
      <c r="B11" s="642"/>
      <c r="C11" s="640"/>
      <c r="D11" s="135" t="s">
        <v>125</v>
      </c>
      <c r="E11" s="136" t="s">
        <v>126</v>
      </c>
      <c r="F11" s="137">
        <v>9.9205400000000003E-3</v>
      </c>
      <c r="G11" s="137">
        <v>0</v>
      </c>
      <c r="H11" s="137">
        <v>0</v>
      </c>
      <c r="I11" s="130">
        <v>0</v>
      </c>
      <c r="J11" s="131">
        <v>0</v>
      </c>
      <c r="K11" s="132">
        <f t="shared" si="0"/>
        <v>0</v>
      </c>
      <c r="L11" s="132">
        <f t="shared" si="1"/>
        <v>0</v>
      </c>
      <c r="M11" s="132" t="str">
        <f t="shared" si="2"/>
        <v>-</v>
      </c>
      <c r="N11" s="133"/>
      <c r="O11" s="138"/>
      <c r="P11" s="139"/>
    </row>
    <row r="12" spans="1:16" ht="33.75" x14ac:dyDescent="0.2">
      <c r="A12" s="638"/>
      <c r="B12" s="642"/>
      <c r="C12" s="640"/>
      <c r="D12" s="135" t="s">
        <v>127</v>
      </c>
      <c r="E12" s="136" t="s">
        <v>128</v>
      </c>
      <c r="F12" s="137">
        <v>0</v>
      </c>
      <c r="G12" s="137">
        <v>0</v>
      </c>
      <c r="H12" s="137">
        <v>3.8979600000000002E-3</v>
      </c>
      <c r="I12" s="130">
        <v>3.5144999999999998E-3</v>
      </c>
      <c r="J12" s="131">
        <v>0</v>
      </c>
      <c r="K12" s="132">
        <f t="shared" si="0"/>
        <v>0</v>
      </c>
      <c r="L12" s="132">
        <f t="shared" si="1"/>
        <v>0</v>
      </c>
      <c r="M12" s="132">
        <f t="shared" si="2"/>
        <v>-1</v>
      </c>
      <c r="N12" s="133"/>
      <c r="O12" s="138"/>
      <c r="P12" s="139"/>
    </row>
    <row r="13" spans="1:16" x14ac:dyDescent="0.2">
      <c r="A13" s="638"/>
      <c r="B13" s="642"/>
      <c r="C13" s="639" t="s">
        <v>129</v>
      </c>
      <c r="D13" s="640"/>
      <c r="E13" s="640"/>
      <c r="F13" s="130">
        <v>1232.7357929900004</v>
      </c>
      <c r="G13" s="130">
        <v>746.11629744000004</v>
      </c>
      <c r="H13" s="130">
        <v>797.22957399999996</v>
      </c>
      <c r="I13" s="130">
        <v>1057.3163011699999</v>
      </c>
      <c r="J13" s="131">
        <v>1523.4422334499993</v>
      </c>
      <c r="K13" s="132">
        <f t="shared" si="0"/>
        <v>3.5168313551525117E-2</v>
      </c>
      <c r="L13" s="132">
        <f>+J13/$J$21</f>
        <v>2.0006028107516387E-2</v>
      </c>
      <c r="M13" s="132">
        <f t="shared" si="2"/>
        <v>0.44085760501771909</v>
      </c>
      <c r="N13" s="140"/>
    </row>
    <row r="14" spans="1:16" x14ac:dyDescent="0.2">
      <c r="A14" s="638"/>
      <c r="B14" s="141" t="s">
        <v>130</v>
      </c>
      <c r="C14" s="643" t="s">
        <v>131</v>
      </c>
      <c r="D14" s="644"/>
      <c r="E14" s="645"/>
      <c r="F14" s="130">
        <v>619.45181633000072</v>
      </c>
      <c r="G14" s="130">
        <v>554.08906129999923</v>
      </c>
      <c r="H14" s="130">
        <v>814.38621357000011</v>
      </c>
      <c r="I14" s="130">
        <v>1088.48404312</v>
      </c>
      <c r="J14" s="131">
        <v>1405.0238856099995</v>
      </c>
      <c r="K14" s="132">
        <f t="shared" si="0"/>
        <v>3.243465322909888E-2</v>
      </c>
      <c r="L14" s="132">
        <f t="shared" ref="L14:L15" si="3">+J14/$J$21</f>
        <v>1.8450944006974127E-2</v>
      </c>
      <c r="M14" s="132">
        <f t="shared" si="2"/>
        <v>0.29080797692052385</v>
      </c>
      <c r="N14" s="140"/>
    </row>
    <row r="15" spans="1:16" x14ac:dyDescent="0.2">
      <c r="A15" s="638"/>
      <c r="B15" s="128" t="s">
        <v>132</v>
      </c>
      <c r="C15" s="643" t="s">
        <v>133</v>
      </c>
      <c r="D15" s="644"/>
      <c r="E15" s="645"/>
      <c r="F15" s="130">
        <v>1228.27430927</v>
      </c>
      <c r="G15" s="130">
        <v>928.97942818999991</v>
      </c>
      <c r="H15" s="130">
        <v>943.28353343000003</v>
      </c>
      <c r="I15" s="130">
        <v>1173.7053913099999</v>
      </c>
      <c r="J15" s="131">
        <v>1342.8956530799999</v>
      </c>
      <c r="K15" s="132">
        <f t="shared" si="0"/>
        <v>3.100043727128796E-2</v>
      </c>
      <c r="L15" s="132">
        <f t="shared" si="3"/>
        <v>1.7635068525138024E-2</v>
      </c>
      <c r="M15" s="132">
        <f t="shared" si="2"/>
        <v>0.14415053643160225</v>
      </c>
      <c r="N15" s="140"/>
    </row>
    <row r="16" spans="1:16" x14ac:dyDescent="0.2">
      <c r="A16" s="638"/>
      <c r="B16" s="128" t="s">
        <v>134</v>
      </c>
      <c r="C16" s="643" t="s">
        <v>135</v>
      </c>
      <c r="D16" s="644"/>
      <c r="E16" s="645"/>
      <c r="F16" s="130">
        <v>1086.1610214400002</v>
      </c>
      <c r="G16" s="130">
        <v>664.8637635099999</v>
      </c>
      <c r="H16" s="130">
        <v>848.39467272999991</v>
      </c>
      <c r="I16" s="130">
        <v>998.54543476999982</v>
      </c>
      <c r="J16" s="131">
        <v>957.90452823999999</v>
      </c>
      <c r="K16" s="132">
        <f>+J16/$J$20</f>
        <v>2.2113005706347142E-2</v>
      </c>
      <c r="L16" s="132">
        <f t="shared" si="1"/>
        <v>1.2579318398498133E-2</v>
      </c>
      <c r="M16" s="132">
        <f t="shared" si="2"/>
        <v>-4.0700107491213777E-2</v>
      </c>
      <c r="N16" s="133"/>
    </row>
    <row r="17" spans="1:14" x14ac:dyDescent="0.2">
      <c r="A17" s="638"/>
      <c r="B17" s="142" t="s">
        <v>136</v>
      </c>
      <c r="C17" s="646" t="s">
        <v>137</v>
      </c>
      <c r="D17" s="647"/>
      <c r="E17" s="648"/>
      <c r="F17" s="143">
        <v>901.0005739100003</v>
      </c>
      <c r="G17" s="143">
        <v>656.08646849000024</v>
      </c>
      <c r="H17" s="143">
        <v>649.8263325099997</v>
      </c>
      <c r="I17" s="144">
        <v>667.9476939299999</v>
      </c>
      <c r="J17" s="145">
        <v>825.32904745000099</v>
      </c>
      <c r="K17" s="146">
        <f>+J17/$J$20</f>
        <v>1.9052531226059006E-2</v>
      </c>
      <c r="L17" s="146">
        <f t="shared" si="1"/>
        <v>1.0838321111685506E-2</v>
      </c>
      <c r="M17" s="146">
        <f t="shared" si="2"/>
        <v>0.23561927820128759</v>
      </c>
      <c r="N17" s="140"/>
    </row>
    <row r="18" spans="1:14" x14ac:dyDescent="0.2">
      <c r="A18" s="147"/>
      <c r="B18" s="649" t="s">
        <v>138</v>
      </c>
      <c r="C18" s="650"/>
      <c r="D18" s="650"/>
      <c r="E18" s="651"/>
      <c r="F18" s="148">
        <v>41088.459595879984</v>
      </c>
      <c r="G18" s="148">
        <v>32453.069200769984</v>
      </c>
      <c r="H18" s="148">
        <v>32296.440287230034</v>
      </c>
      <c r="I18" s="149">
        <v>37893.956196160005</v>
      </c>
      <c r="J18" s="149">
        <v>42250.053551689976</v>
      </c>
      <c r="K18" s="150">
        <f>+J18/$J$20</f>
        <v>0.9753327682859777</v>
      </c>
      <c r="L18" s="150">
        <f t="shared" si="1"/>
        <v>0.55483282551843749</v>
      </c>
      <c r="M18" s="150">
        <f t="shared" si="2"/>
        <v>0.11495493721955063</v>
      </c>
      <c r="N18" s="140"/>
    </row>
    <row r="19" spans="1:14" x14ac:dyDescent="0.2">
      <c r="A19" s="147"/>
      <c r="B19" s="652" t="s">
        <v>139</v>
      </c>
      <c r="C19" s="653"/>
      <c r="D19" s="653"/>
      <c r="E19" s="654"/>
      <c r="F19" s="151">
        <v>1171.7006092700001</v>
      </c>
      <c r="G19" s="151">
        <v>1087.6612028099998</v>
      </c>
      <c r="H19" s="151">
        <v>1118.4036290099991</v>
      </c>
      <c r="I19" s="152">
        <v>1107.965824000001</v>
      </c>
      <c r="J19" s="152">
        <v>1068.5500321300003</v>
      </c>
      <c r="K19" s="153">
        <f>+J19/$J$20</f>
        <v>2.4667231714023154E-2</v>
      </c>
      <c r="L19" s="153">
        <f t="shared" si="1"/>
        <v>1.4032328569931267E-2</v>
      </c>
      <c r="M19" s="153">
        <f t="shared" si="2"/>
        <v>-3.5574916677213908E-2</v>
      </c>
      <c r="N19" s="133"/>
    </row>
    <row r="20" spans="1:14" x14ac:dyDescent="0.2">
      <c r="A20" s="147"/>
      <c r="B20" s="655" t="s">
        <v>140</v>
      </c>
      <c r="C20" s="656"/>
      <c r="D20" s="656"/>
      <c r="E20" s="657"/>
      <c r="F20" s="154">
        <v>42260.160205150016</v>
      </c>
      <c r="G20" s="154">
        <v>33540.730403579997</v>
      </c>
      <c r="H20" s="154">
        <v>33414.843916240075</v>
      </c>
      <c r="I20" s="155">
        <v>39002</v>
      </c>
      <c r="J20" s="155">
        <v>43318.603583819939</v>
      </c>
      <c r="K20" s="156">
        <f>+J20/$J$20</f>
        <v>1</v>
      </c>
      <c r="L20" s="156">
        <f t="shared" si="1"/>
        <v>0.56886515408836835</v>
      </c>
      <c r="M20" s="156">
        <f t="shared" si="2"/>
        <v>0.11067646745859028</v>
      </c>
      <c r="N20" s="157"/>
    </row>
    <row r="21" spans="1:14" x14ac:dyDescent="0.2">
      <c r="B21" s="658" t="s">
        <v>18</v>
      </c>
      <c r="C21" s="659"/>
      <c r="D21" s="659"/>
      <c r="E21" s="660"/>
      <c r="F21" s="158">
        <v>75124.88450224002</v>
      </c>
      <c r="G21" s="158">
        <v>61912.856867449547</v>
      </c>
      <c r="H21" s="158">
        <v>61845.252419979741</v>
      </c>
      <c r="I21" s="159">
        <v>68146.869531869408</v>
      </c>
      <c r="J21" s="159">
        <v>76149.159906340064</v>
      </c>
      <c r="K21" s="160"/>
      <c r="L21" s="160">
        <f t="shared" si="1"/>
        <v>1</v>
      </c>
      <c r="M21" s="160">
        <f t="shared" si="2"/>
        <v>0.11742711630691005</v>
      </c>
      <c r="N21" s="133"/>
    </row>
    <row r="22" spans="1:14" ht="12.75" customHeight="1" x14ac:dyDescent="0.2">
      <c r="B22" s="661" t="s">
        <v>50</v>
      </c>
      <c r="C22" s="661"/>
      <c r="D22" s="661"/>
      <c r="E22" s="661"/>
      <c r="F22" s="661"/>
      <c r="G22" s="661"/>
      <c r="H22" s="661"/>
      <c r="I22" s="661"/>
      <c r="J22" s="661"/>
      <c r="K22" s="661"/>
      <c r="L22" s="661"/>
      <c r="M22" s="661"/>
    </row>
    <row r="23" spans="1:14" x14ac:dyDescent="0.2">
      <c r="B23" s="637" t="s">
        <v>141</v>
      </c>
      <c r="C23" s="637"/>
      <c r="D23" s="637"/>
      <c r="E23" s="637"/>
      <c r="F23" s="637"/>
      <c r="G23" s="637"/>
      <c r="H23" s="637"/>
      <c r="I23" s="637"/>
      <c r="J23" s="637"/>
      <c r="K23" s="637"/>
      <c r="L23" s="637"/>
      <c r="M23" s="637"/>
    </row>
    <row r="24" spans="1:14" x14ac:dyDescent="0.2">
      <c r="G24" s="161"/>
      <c r="H24" s="139"/>
      <c r="J24" s="139"/>
    </row>
    <row r="25" spans="1:14" x14ac:dyDescent="0.2">
      <c r="G25" s="161"/>
      <c r="H25" s="139"/>
      <c r="J25" s="139"/>
    </row>
    <row r="26" spans="1:14" x14ac:dyDescent="0.2">
      <c r="G26" s="161"/>
      <c r="H26" s="139"/>
      <c r="J26" s="139"/>
    </row>
    <row r="27" spans="1:14" x14ac:dyDescent="0.2">
      <c r="G27" s="161"/>
      <c r="H27" s="139"/>
      <c r="J27" s="139"/>
    </row>
    <row r="31" spans="1:14" x14ac:dyDescent="0.2">
      <c r="F31" s="161"/>
      <c r="G31" s="139"/>
    </row>
    <row r="32" spans="1:14" x14ac:dyDescent="0.2">
      <c r="F32" s="161"/>
      <c r="G32" s="139"/>
    </row>
    <row r="33" spans="6:7" x14ac:dyDescent="0.2">
      <c r="F33" s="161"/>
      <c r="G33" s="139"/>
    </row>
    <row r="34" spans="6:7" x14ac:dyDescent="0.2">
      <c r="F34" s="161"/>
      <c r="G34" s="139"/>
    </row>
  </sheetData>
  <mergeCells count="16">
    <mergeCell ref="B23:M23"/>
    <mergeCell ref="A5:A17"/>
    <mergeCell ref="C5:E5"/>
    <mergeCell ref="C6:E6"/>
    <mergeCell ref="B7:B13"/>
    <mergeCell ref="C7:C12"/>
    <mergeCell ref="C13:E13"/>
    <mergeCell ref="C14:E14"/>
    <mergeCell ref="C15:E15"/>
    <mergeCell ref="C16:E16"/>
    <mergeCell ref="C17:E17"/>
    <mergeCell ref="B18:E18"/>
    <mergeCell ref="B19:E19"/>
    <mergeCell ref="B20:E20"/>
    <mergeCell ref="B21:E21"/>
    <mergeCell ref="B22:M22"/>
  </mergeCells>
  <pageMargins left="0.7" right="0.7" top="0.75" bottom="0.75" header="0.3" footer="0.3"/>
  <pageSetup paperSize="1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54"/>
  <sheetViews>
    <sheetView zoomScaleNormal="100" workbookViewId="0"/>
  </sheetViews>
  <sheetFormatPr baseColWidth="10" defaultColWidth="23.7109375" defaultRowHeight="16.5" customHeight="1" x14ac:dyDescent="0.2"/>
  <cols>
    <col min="1" max="1" width="3.7109375" style="162" customWidth="1"/>
    <col min="2" max="2" width="9.28515625" style="162" customWidth="1"/>
    <col min="3" max="4" width="23.7109375" style="162" customWidth="1"/>
    <col min="5" max="5" width="39.28515625" style="164" bestFit="1" customWidth="1"/>
    <col min="6" max="8" width="9.42578125" style="163" customWidth="1"/>
    <col min="9" max="10" width="9.42578125" style="162" customWidth="1"/>
    <col min="11" max="11" width="17" style="162" customWidth="1"/>
    <col min="12" max="12" width="12.7109375" style="162" customWidth="1"/>
    <col min="13" max="13" width="11.140625" style="162" customWidth="1"/>
    <col min="14" max="16384" width="23.7109375" style="162"/>
  </cols>
  <sheetData>
    <row r="1" spans="2:13" ht="15" x14ac:dyDescent="0.25">
      <c r="B1" s="120" t="s">
        <v>142</v>
      </c>
      <c r="C1" s="121"/>
      <c r="D1" s="165"/>
      <c r="E1" s="166"/>
      <c r="F1" s="167"/>
      <c r="G1" s="167"/>
      <c r="H1" s="167"/>
      <c r="I1" s="165"/>
      <c r="J1" s="165"/>
      <c r="K1" s="165"/>
      <c r="L1" s="165"/>
      <c r="M1" s="165"/>
    </row>
    <row r="2" spans="2:13" ht="12.75" x14ac:dyDescent="0.2">
      <c r="B2" s="124" t="s">
        <v>1</v>
      </c>
      <c r="C2" s="121"/>
      <c r="D2" s="165"/>
      <c r="E2" s="166"/>
      <c r="F2" s="167"/>
      <c r="G2" s="167"/>
      <c r="H2" s="167"/>
      <c r="I2" s="165"/>
      <c r="J2" s="165"/>
      <c r="K2" s="165"/>
      <c r="L2" s="165"/>
      <c r="M2" s="165"/>
    </row>
    <row r="3" spans="2:13" ht="12" x14ac:dyDescent="0.2">
      <c r="B3" s="165"/>
      <c r="C3" s="165"/>
      <c r="D3" s="165"/>
      <c r="E3" s="166"/>
      <c r="F3" s="167"/>
      <c r="G3" s="167"/>
      <c r="H3" s="167"/>
      <c r="I3" s="165"/>
      <c r="J3" s="165"/>
      <c r="K3" s="165"/>
      <c r="L3" s="165"/>
      <c r="M3" s="165"/>
    </row>
    <row r="4" spans="2:13" ht="46.9" customHeight="1" x14ac:dyDescent="0.2">
      <c r="B4" s="21" t="s">
        <v>106</v>
      </c>
      <c r="C4" s="21" t="s">
        <v>107</v>
      </c>
      <c r="D4" s="21" t="s">
        <v>143</v>
      </c>
      <c r="E4" s="21" t="s">
        <v>144</v>
      </c>
      <c r="F4" s="21">
        <v>2014</v>
      </c>
      <c r="G4" s="21">
        <v>2015</v>
      </c>
      <c r="H4" s="21">
        <v>2016</v>
      </c>
      <c r="I4" s="21">
        <v>2017</v>
      </c>
      <c r="J4" s="169">
        <v>2018</v>
      </c>
      <c r="K4" s="126" t="s">
        <v>145</v>
      </c>
      <c r="L4" s="126" t="s">
        <v>67</v>
      </c>
      <c r="M4" s="126" t="s">
        <v>3</v>
      </c>
    </row>
    <row r="5" spans="2:13" ht="22.5" x14ac:dyDescent="0.2">
      <c r="B5" s="641" t="s">
        <v>146</v>
      </c>
      <c r="C5" s="662" t="s">
        <v>148</v>
      </c>
      <c r="D5" s="135" t="s">
        <v>147</v>
      </c>
      <c r="E5" s="170" t="s">
        <v>149</v>
      </c>
      <c r="F5" s="137">
        <v>794.99147443000049</v>
      </c>
      <c r="G5" s="137">
        <v>748.53666853999971</v>
      </c>
      <c r="H5" s="137">
        <v>1131.5963791899992</v>
      </c>
      <c r="I5" s="130">
        <v>823.5450096200002</v>
      </c>
      <c r="J5" s="131">
        <v>1342.2119482999985</v>
      </c>
      <c r="K5" s="132">
        <f t="shared" ref="K5:K47" si="0">+J5/$J$47</f>
        <v>4.0883009569329561E-2</v>
      </c>
      <c r="L5" s="132">
        <f t="shared" ref="L5:L48" si="1">+J5/$J$48</f>
        <v>1.7626090031076427E-2</v>
      </c>
      <c r="M5" s="132">
        <f>+J5/I5-1</f>
        <v>0.62979792557946701</v>
      </c>
    </row>
    <row r="6" spans="2:13" ht="12" x14ac:dyDescent="0.2">
      <c r="B6" s="642"/>
      <c r="C6" s="663"/>
      <c r="D6" s="135" t="s">
        <v>150</v>
      </c>
      <c r="E6" s="170" t="s">
        <v>151</v>
      </c>
      <c r="F6" s="137">
        <v>1498.6006729699989</v>
      </c>
      <c r="G6" s="137">
        <v>1347.9525387200022</v>
      </c>
      <c r="H6" s="137">
        <v>1397.9814929599988</v>
      </c>
      <c r="I6" s="130">
        <v>1234.4700899999996</v>
      </c>
      <c r="J6" s="131">
        <v>1229.4980227099988</v>
      </c>
      <c r="K6" s="132">
        <f t="shared" si="0"/>
        <v>3.7449807753231062E-2</v>
      </c>
      <c r="L6" s="132">
        <f t="shared" si="1"/>
        <v>1.6145917095109284E-2</v>
      </c>
      <c r="M6" s="132">
        <f t="shared" ref="M6:M47" si="2">+J6/I6-1</f>
        <v>-4.0276936073847525E-3</v>
      </c>
    </row>
    <row r="7" spans="2:13" ht="12" x14ac:dyDescent="0.2">
      <c r="B7" s="642"/>
      <c r="C7" s="663"/>
      <c r="D7" s="135" t="s">
        <v>152</v>
      </c>
      <c r="E7" s="170" t="s">
        <v>153</v>
      </c>
      <c r="F7" s="137">
        <v>755.41915666999932</v>
      </c>
      <c r="G7" s="137">
        <v>556.00717413999985</v>
      </c>
      <c r="H7" s="137">
        <v>704.07051767000155</v>
      </c>
      <c r="I7" s="130">
        <v>668.23264309000092</v>
      </c>
      <c r="J7" s="131">
        <v>734.51768807999895</v>
      </c>
      <c r="K7" s="132">
        <f t="shared" si="0"/>
        <v>2.2372989384165841E-2</v>
      </c>
      <c r="L7" s="132">
        <f t="shared" si="1"/>
        <v>9.6457753307247814E-3</v>
      </c>
      <c r="M7" s="132">
        <f t="shared" si="2"/>
        <v>9.9194562964608712E-2</v>
      </c>
    </row>
    <row r="8" spans="2:13" ht="22.5" x14ac:dyDescent="0.2">
      <c r="B8" s="642"/>
      <c r="C8" s="663"/>
      <c r="D8" s="135" t="s">
        <v>154</v>
      </c>
      <c r="E8" s="170" t="s">
        <v>155</v>
      </c>
      <c r="F8" s="137">
        <v>526.38786382000012</v>
      </c>
      <c r="G8" s="137">
        <v>531.00049144000025</v>
      </c>
      <c r="H8" s="137">
        <v>649.39921857000093</v>
      </c>
      <c r="I8" s="130">
        <v>492.49069537999981</v>
      </c>
      <c r="J8" s="131">
        <v>633.47499272999926</v>
      </c>
      <c r="K8" s="132">
        <f t="shared" si="0"/>
        <v>1.9295286577141222E-2</v>
      </c>
      <c r="L8" s="132">
        <f t="shared" si="1"/>
        <v>8.3188704052564438E-3</v>
      </c>
      <c r="M8" s="132">
        <f t="shared" si="2"/>
        <v>0.2862679410444855</v>
      </c>
    </row>
    <row r="9" spans="2:13" ht="12" x14ac:dyDescent="0.2">
      <c r="B9" s="642"/>
      <c r="C9" s="663"/>
      <c r="D9" s="135" t="s">
        <v>156</v>
      </c>
      <c r="E9" s="170" t="s">
        <v>157</v>
      </c>
      <c r="F9" s="137">
        <v>321.94779308</v>
      </c>
      <c r="G9" s="137">
        <v>358.53768045999988</v>
      </c>
      <c r="H9" s="137">
        <v>243.39765624999973</v>
      </c>
      <c r="I9" s="130">
        <v>464.53407624000033</v>
      </c>
      <c r="J9" s="131">
        <v>436.68597398999981</v>
      </c>
      <c r="K9" s="132">
        <f t="shared" si="0"/>
        <v>1.3301205428872264E-2</v>
      </c>
      <c r="L9" s="132">
        <f t="shared" si="1"/>
        <v>5.7346131530157255E-3</v>
      </c>
      <c r="M9" s="132">
        <f t="shared" si="2"/>
        <v>-5.9948459487421668E-2</v>
      </c>
    </row>
    <row r="10" spans="2:13" ht="12" x14ac:dyDescent="0.2">
      <c r="B10" s="642"/>
      <c r="C10" s="663"/>
      <c r="D10" s="643" t="s">
        <v>158</v>
      </c>
      <c r="E10" s="645"/>
      <c r="F10" s="130">
        <v>1283.2892835400005</v>
      </c>
      <c r="G10" s="130">
        <v>1312.7785411200032</v>
      </c>
      <c r="H10" s="130">
        <v>1410.1690980299961</v>
      </c>
      <c r="I10" s="130">
        <v>1661.157459490003</v>
      </c>
      <c r="J10" s="131">
        <v>1562.9382329899986</v>
      </c>
      <c r="K10" s="132">
        <f t="shared" si="0"/>
        <v>4.7606206170740593E-2</v>
      </c>
      <c r="L10" s="132">
        <f t="shared" si="1"/>
        <v>2.0524694361859337E-2</v>
      </c>
      <c r="M10" s="132">
        <f t="shared" si="2"/>
        <v>-5.912698157473828E-2</v>
      </c>
    </row>
    <row r="11" spans="2:13" ht="12" x14ac:dyDescent="0.2">
      <c r="B11" s="642"/>
      <c r="C11" s="664" t="s">
        <v>159</v>
      </c>
      <c r="D11" s="665"/>
      <c r="E11" s="665"/>
      <c r="F11" s="171">
        <v>5180.6362445100312</v>
      </c>
      <c r="G11" s="171">
        <v>4854.8130944200184</v>
      </c>
      <c r="H11" s="171">
        <v>5536.6143626699768</v>
      </c>
      <c r="I11" s="171">
        <v>5344.4299738199788</v>
      </c>
      <c r="J11" s="149">
        <v>5939.3268588000137</v>
      </c>
      <c r="K11" s="172">
        <f t="shared" si="0"/>
        <v>0.18090850488348115</v>
      </c>
      <c r="L11" s="172">
        <f t="shared" si="1"/>
        <v>7.7995960377042262E-2</v>
      </c>
      <c r="M11" s="172">
        <f t="shared" si="2"/>
        <v>0.11131156884722482</v>
      </c>
    </row>
    <row r="12" spans="2:13" ht="12" x14ac:dyDescent="0.2">
      <c r="B12" s="641" t="s">
        <v>160</v>
      </c>
      <c r="C12" s="662" t="s">
        <v>162</v>
      </c>
      <c r="D12" s="135" t="s">
        <v>161</v>
      </c>
      <c r="E12" s="136" t="s">
        <v>163</v>
      </c>
      <c r="F12" s="137">
        <v>1645.8020322599998</v>
      </c>
      <c r="G12" s="137">
        <v>1191.4604608799996</v>
      </c>
      <c r="H12" s="137">
        <v>1150.70605299</v>
      </c>
      <c r="I12" s="130">
        <v>1393.4309627999994</v>
      </c>
      <c r="J12" s="131">
        <v>1613.3026764000003</v>
      </c>
      <c r="K12" s="132">
        <f t="shared" si="0"/>
        <v>4.914027835993022E-2</v>
      </c>
      <c r="L12" s="132">
        <f t="shared" si="1"/>
        <v>2.118608633876292E-2</v>
      </c>
      <c r="M12" s="132">
        <f t="shared" si="2"/>
        <v>0.15779160896366506</v>
      </c>
    </row>
    <row r="13" spans="2:13" ht="22.5" x14ac:dyDescent="0.2">
      <c r="B13" s="642"/>
      <c r="C13" s="666"/>
      <c r="D13" s="135" t="s">
        <v>164</v>
      </c>
      <c r="E13" s="136" t="s">
        <v>165</v>
      </c>
      <c r="F13" s="137">
        <v>1003.9205061999999</v>
      </c>
      <c r="G13" s="137">
        <v>870.25258730999963</v>
      </c>
      <c r="H13" s="137">
        <v>1009.9392084599999</v>
      </c>
      <c r="I13" s="130">
        <v>1171.9085803599999</v>
      </c>
      <c r="J13" s="131">
        <v>1342.9417463700006</v>
      </c>
      <c r="K13" s="132">
        <f t="shared" si="0"/>
        <v>4.0905238801841874E-2</v>
      </c>
      <c r="L13" s="132">
        <f t="shared" si="1"/>
        <v>1.7635673827810356E-2</v>
      </c>
      <c r="M13" s="132">
        <f t="shared" si="2"/>
        <v>0.14594411959801579</v>
      </c>
    </row>
    <row r="14" spans="2:13" ht="12" x14ac:dyDescent="0.2">
      <c r="B14" s="642"/>
      <c r="C14" s="666"/>
      <c r="D14" s="135" t="s">
        <v>166</v>
      </c>
      <c r="E14" s="136" t="s">
        <v>167</v>
      </c>
      <c r="F14" s="137">
        <v>1003.6814032699997</v>
      </c>
      <c r="G14" s="137">
        <v>756.4369546700002</v>
      </c>
      <c r="H14" s="137">
        <v>882.96084345999986</v>
      </c>
      <c r="I14" s="130">
        <v>1073.4028515000005</v>
      </c>
      <c r="J14" s="131">
        <v>1030.2680515000004</v>
      </c>
      <c r="K14" s="132">
        <f t="shared" si="0"/>
        <v>3.1381376586460445E-2</v>
      </c>
      <c r="L14" s="132">
        <f t="shared" si="1"/>
        <v>1.3529604959098329E-2</v>
      </c>
      <c r="M14" s="132">
        <f t="shared" si="2"/>
        <v>-4.0185099135634283E-2</v>
      </c>
    </row>
    <row r="15" spans="2:13" ht="12" x14ac:dyDescent="0.2">
      <c r="B15" s="642"/>
      <c r="C15" s="666"/>
      <c r="D15" s="135" t="s">
        <v>168</v>
      </c>
      <c r="E15" s="136" t="s">
        <v>169</v>
      </c>
      <c r="F15" s="137">
        <v>527.07193684000003</v>
      </c>
      <c r="G15" s="137">
        <v>479.46844415999976</v>
      </c>
      <c r="H15" s="137">
        <v>610.92679911999971</v>
      </c>
      <c r="I15" s="130">
        <v>675.6088629300001</v>
      </c>
      <c r="J15" s="131">
        <v>849.19841007000002</v>
      </c>
      <c r="K15" s="132">
        <f t="shared" si="0"/>
        <v>2.5866098695607399E-2</v>
      </c>
      <c r="L15" s="132">
        <f t="shared" si="1"/>
        <v>1.1151776475465603E-2</v>
      </c>
      <c r="M15" s="132">
        <f t="shared" si="2"/>
        <v>0.25693793652613106</v>
      </c>
    </row>
    <row r="16" spans="2:13" ht="12" x14ac:dyDescent="0.2">
      <c r="B16" s="642"/>
      <c r="C16" s="666"/>
      <c r="D16" s="135" t="s">
        <v>170</v>
      </c>
      <c r="E16" s="136" t="s">
        <v>171</v>
      </c>
      <c r="F16" s="137">
        <v>324.35391229999999</v>
      </c>
      <c r="G16" s="137">
        <v>276.07665934999989</v>
      </c>
      <c r="H16" s="137">
        <v>283.36714261999981</v>
      </c>
      <c r="I16" s="130">
        <v>362.38314819000004</v>
      </c>
      <c r="J16" s="131">
        <v>371.15101948000017</v>
      </c>
      <c r="K16" s="132">
        <f t="shared" si="0"/>
        <v>1.130504813363185E-2</v>
      </c>
      <c r="L16" s="132">
        <f t="shared" si="1"/>
        <v>4.8740001851168818E-3</v>
      </c>
      <c r="M16" s="132">
        <f t="shared" si="2"/>
        <v>2.4195030408541651E-2</v>
      </c>
    </row>
    <row r="17" spans="2:13" ht="12" x14ac:dyDescent="0.2">
      <c r="B17" s="642"/>
      <c r="C17" s="666"/>
      <c r="D17" s="643" t="s">
        <v>172</v>
      </c>
      <c r="E17" s="645"/>
      <c r="F17" s="130">
        <v>220.76898413999993</v>
      </c>
      <c r="G17" s="130">
        <v>165.50043658999996</v>
      </c>
      <c r="H17" s="130">
        <v>170.68560922</v>
      </c>
      <c r="I17" s="130">
        <v>173.04354815000016</v>
      </c>
      <c r="J17" s="131">
        <v>233.90885850000006</v>
      </c>
      <c r="K17" s="132">
        <f t="shared" si="0"/>
        <v>7.1247302726804868E-3</v>
      </c>
      <c r="L17" s="132">
        <f t="shared" si="1"/>
        <v>3.0717194882739977E-3</v>
      </c>
      <c r="M17" s="132">
        <f t="shared" si="2"/>
        <v>0.35173406348117497</v>
      </c>
    </row>
    <row r="18" spans="2:13" ht="12" x14ac:dyDescent="0.2">
      <c r="B18" s="642"/>
      <c r="C18" s="664" t="s">
        <v>173</v>
      </c>
      <c r="D18" s="667"/>
      <c r="E18" s="667"/>
      <c r="F18" s="171">
        <v>4725.5987750100003</v>
      </c>
      <c r="G18" s="171">
        <v>3739.1955429599943</v>
      </c>
      <c r="H18" s="171">
        <v>4108.585655869997</v>
      </c>
      <c r="I18" s="171">
        <v>4849.7779539299991</v>
      </c>
      <c r="J18" s="149">
        <v>5440.7707623199831</v>
      </c>
      <c r="K18" s="172">
        <f t="shared" si="0"/>
        <v>0.16572277085015172</v>
      </c>
      <c r="L18" s="172">
        <f t="shared" si="1"/>
        <v>7.1448861274527847E-2</v>
      </c>
      <c r="M18" s="172">
        <f t="shared" si="2"/>
        <v>0.1218597663654013</v>
      </c>
    </row>
    <row r="19" spans="2:13" ht="22.5" x14ac:dyDescent="0.2">
      <c r="B19" s="641" t="s">
        <v>174</v>
      </c>
      <c r="C19" s="668" t="s">
        <v>175</v>
      </c>
      <c r="D19" s="135" t="s">
        <v>176</v>
      </c>
      <c r="E19" s="136" t="s">
        <v>177</v>
      </c>
      <c r="F19" s="137">
        <v>1442.8914763699988</v>
      </c>
      <c r="G19" s="137">
        <v>1135.0130437100004</v>
      </c>
      <c r="H19" s="137">
        <v>1153.2034671700001</v>
      </c>
      <c r="I19" s="130">
        <v>1158.7729730400004</v>
      </c>
      <c r="J19" s="131">
        <v>1627.2016475600001</v>
      </c>
      <c r="K19" s="132">
        <f t="shared" si="0"/>
        <v>4.9563633085432261E-2</v>
      </c>
      <c r="L19" s="132">
        <f t="shared" si="1"/>
        <v>2.1368609313108199E-2</v>
      </c>
      <c r="M19" s="132">
        <f t="shared" si="2"/>
        <v>0.40424542634187732</v>
      </c>
    </row>
    <row r="20" spans="2:13" ht="33.75" x14ac:dyDescent="0.2">
      <c r="B20" s="642"/>
      <c r="C20" s="669"/>
      <c r="D20" s="135" t="s">
        <v>178</v>
      </c>
      <c r="E20" s="136" t="s">
        <v>179</v>
      </c>
      <c r="F20" s="137">
        <v>1141.6952978299998</v>
      </c>
      <c r="G20" s="137">
        <v>1165.7287496699998</v>
      </c>
      <c r="H20" s="137">
        <v>1010.6432978500002</v>
      </c>
      <c r="I20" s="130">
        <v>1254.7333050999998</v>
      </c>
      <c r="J20" s="131">
        <v>1601.1300158199999</v>
      </c>
      <c r="K20" s="132">
        <f t="shared" si="0"/>
        <v>4.876950606900652E-2</v>
      </c>
      <c r="L20" s="132">
        <f t="shared" si="1"/>
        <v>2.1026233484247227E-2</v>
      </c>
      <c r="M20" s="132">
        <f t="shared" si="2"/>
        <v>0.27607198223880181</v>
      </c>
    </row>
    <row r="21" spans="2:13" ht="22.5" x14ac:dyDescent="0.2">
      <c r="B21" s="642"/>
      <c r="C21" s="669"/>
      <c r="D21" s="135" t="s">
        <v>180</v>
      </c>
      <c r="E21" s="136" t="s">
        <v>181</v>
      </c>
      <c r="F21" s="137">
        <v>295.12985492999996</v>
      </c>
      <c r="G21" s="137">
        <v>249.81909578</v>
      </c>
      <c r="H21" s="137">
        <v>241.42068141000001</v>
      </c>
      <c r="I21" s="130">
        <v>280.80704814000001</v>
      </c>
      <c r="J21" s="131">
        <v>410.57777977000006</v>
      </c>
      <c r="K21" s="132">
        <f t="shared" si="0"/>
        <v>1.250596474018217E-2</v>
      </c>
      <c r="L21" s="132">
        <f t="shared" si="1"/>
        <v>5.3917571812346667E-3</v>
      </c>
      <c r="M21" s="132">
        <f t="shared" si="2"/>
        <v>0.46213488047957108</v>
      </c>
    </row>
    <row r="22" spans="2:13" ht="12" x14ac:dyDescent="0.2">
      <c r="B22" s="642"/>
      <c r="C22" s="669"/>
      <c r="D22" s="643" t="s">
        <v>182</v>
      </c>
      <c r="E22" s="645"/>
      <c r="F22" s="130">
        <v>1.6270203100000002</v>
      </c>
      <c r="G22" s="130">
        <v>3.4203919799999998</v>
      </c>
      <c r="H22" s="130">
        <v>2.07261717</v>
      </c>
      <c r="I22" s="130">
        <v>2.1795053499999999</v>
      </c>
      <c r="J22" s="131">
        <v>10.89584449</v>
      </c>
      <c r="K22" s="132">
        <f t="shared" si="0"/>
        <v>3.3188120185846599E-4</v>
      </c>
      <c r="L22" s="132">
        <f t="shared" si="1"/>
        <v>1.4308555082421495E-4</v>
      </c>
      <c r="M22" s="132">
        <f t="shared" si="2"/>
        <v>3.9992281459644046</v>
      </c>
    </row>
    <row r="23" spans="2:13" ht="12" x14ac:dyDescent="0.2">
      <c r="B23" s="642"/>
      <c r="C23" s="664" t="s">
        <v>183</v>
      </c>
      <c r="D23" s="665"/>
      <c r="E23" s="665"/>
      <c r="F23" s="171">
        <v>2881.3436494400012</v>
      </c>
      <c r="G23" s="171">
        <v>2553.9812811399975</v>
      </c>
      <c r="H23" s="171">
        <v>2407.3400635999988</v>
      </c>
      <c r="I23" s="171">
        <v>2696.4928316300015</v>
      </c>
      <c r="J23" s="149">
        <v>3649.8052876400029</v>
      </c>
      <c r="K23" s="172">
        <f t="shared" si="0"/>
        <v>0.1111709850964795</v>
      </c>
      <c r="L23" s="172">
        <f t="shared" si="1"/>
        <v>4.7929685529414345E-2</v>
      </c>
      <c r="M23" s="172">
        <f t="shared" si="2"/>
        <v>0.3535379159282741</v>
      </c>
    </row>
    <row r="24" spans="2:13" ht="22.5" x14ac:dyDescent="0.2">
      <c r="B24" s="641" t="s">
        <v>184</v>
      </c>
      <c r="C24" s="662" t="s">
        <v>185</v>
      </c>
      <c r="D24" s="134" t="s">
        <v>186</v>
      </c>
      <c r="E24" s="129" t="s">
        <v>187</v>
      </c>
      <c r="F24" s="173">
        <v>1823.26161652</v>
      </c>
      <c r="G24" s="173">
        <v>1827.1272557199961</v>
      </c>
      <c r="H24" s="173">
        <v>1823.3947208099978</v>
      </c>
      <c r="I24" s="130">
        <v>1987.4058093499959</v>
      </c>
      <c r="J24" s="131">
        <v>1967.5609841599908</v>
      </c>
      <c r="K24" s="132">
        <f t="shared" si="0"/>
        <v>5.9930784139967462E-2</v>
      </c>
      <c r="L24" s="132">
        <f t="shared" si="1"/>
        <v>2.5838249385547785E-2</v>
      </c>
      <c r="M24" s="132">
        <f t="shared" si="2"/>
        <v>-9.9852909237976295E-3</v>
      </c>
    </row>
    <row r="25" spans="2:13" ht="12" x14ac:dyDescent="0.2">
      <c r="B25" s="641"/>
      <c r="C25" s="662"/>
      <c r="D25" s="134" t="s">
        <v>188</v>
      </c>
      <c r="E25" s="129" t="s">
        <v>189</v>
      </c>
      <c r="F25" s="173">
        <v>17.240137449999999</v>
      </c>
      <c r="G25" s="173">
        <v>17.780651190000004</v>
      </c>
      <c r="H25" s="173">
        <v>20.493064619999988</v>
      </c>
      <c r="I25" s="130">
        <v>21.931127910000008</v>
      </c>
      <c r="J25" s="131">
        <v>19.206965889999999</v>
      </c>
      <c r="K25" s="132">
        <f t="shared" si="0"/>
        <v>5.8503321422016374E-4</v>
      </c>
      <c r="L25" s="132">
        <f t="shared" si="1"/>
        <v>2.5222820466599353E-4</v>
      </c>
      <c r="M25" s="132">
        <f t="shared" si="2"/>
        <v>-0.12421440571498665</v>
      </c>
    </row>
    <row r="26" spans="2:13" ht="12" x14ac:dyDescent="0.2">
      <c r="B26" s="641"/>
      <c r="C26" s="662"/>
      <c r="D26" s="643" t="s">
        <v>190</v>
      </c>
      <c r="E26" s="645"/>
      <c r="F26" s="130">
        <v>43.831382239999982</v>
      </c>
      <c r="G26" s="130">
        <v>37.1936848</v>
      </c>
      <c r="H26" s="130">
        <v>30.587245220000003</v>
      </c>
      <c r="I26" s="130">
        <v>37.176590049999987</v>
      </c>
      <c r="J26" s="131">
        <v>36.578290190000011</v>
      </c>
      <c r="K26" s="132">
        <f t="shared" si="0"/>
        <v>1.1141538337231666E-3</v>
      </c>
      <c r="L26" s="132">
        <f t="shared" si="1"/>
        <v>4.8035054142408465E-4</v>
      </c>
      <c r="M26" s="132">
        <f t="shared" si="2"/>
        <v>-1.6093457178167903E-2</v>
      </c>
    </row>
    <row r="27" spans="2:13" ht="12" x14ac:dyDescent="0.2">
      <c r="B27" s="641"/>
      <c r="C27" s="664" t="s">
        <v>191</v>
      </c>
      <c r="D27" s="665"/>
      <c r="E27" s="665"/>
      <c r="F27" s="171">
        <v>1884.3331362099989</v>
      </c>
      <c r="G27" s="171">
        <v>1882.1015917099994</v>
      </c>
      <c r="H27" s="171">
        <v>1874.4750306499964</v>
      </c>
      <c r="I27" s="171">
        <v>2046.513527309995</v>
      </c>
      <c r="J27" s="149">
        <v>2023.3462402399914</v>
      </c>
      <c r="K27" s="172">
        <f t="shared" si="0"/>
        <v>6.1629971187910818E-2</v>
      </c>
      <c r="L27" s="172">
        <f t="shared" si="1"/>
        <v>2.6570828131637872E-2</v>
      </c>
      <c r="M27" s="172">
        <f t="shared" si="2"/>
        <v>-1.1320368402575554E-2</v>
      </c>
    </row>
    <row r="28" spans="2:13" ht="22.5" x14ac:dyDescent="0.2">
      <c r="B28" s="641" t="s">
        <v>192</v>
      </c>
      <c r="C28" s="662" t="s">
        <v>193</v>
      </c>
      <c r="D28" s="135" t="s">
        <v>194</v>
      </c>
      <c r="E28" s="136" t="s">
        <v>195</v>
      </c>
      <c r="F28" s="137">
        <v>985.14087765000022</v>
      </c>
      <c r="G28" s="137">
        <v>818.39098750999983</v>
      </c>
      <c r="H28" s="137">
        <v>818.79431836000015</v>
      </c>
      <c r="I28" s="130">
        <v>799.13747520999982</v>
      </c>
      <c r="J28" s="131">
        <v>941.41176954000036</v>
      </c>
      <c r="K28" s="132">
        <f t="shared" si="0"/>
        <v>2.8674864973099529E-2</v>
      </c>
      <c r="L28" s="132">
        <f t="shared" si="1"/>
        <v>1.2362733491713945E-2</v>
      </c>
      <c r="M28" s="132">
        <f t="shared" si="2"/>
        <v>0.17803481721666636</v>
      </c>
    </row>
    <row r="29" spans="2:13" ht="22.5" x14ac:dyDescent="0.2">
      <c r="B29" s="642"/>
      <c r="C29" s="663"/>
      <c r="D29" s="135" t="s">
        <v>196</v>
      </c>
      <c r="E29" s="136" t="s">
        <v>197</v>
      </c>
      <c r="F29" s="137">
        <v>291.41222342000009</v>
      </c>
      <c r="G29" s="137">
        <v>270.3413708299999</v>
      </c>
      <c r="H29" s="137">
        <v>240.08287928000007</v>
      </c>
      <c r="I29" s="130">
        <v>242.46621699999994</v>
      </c>
      <c r="J29" s="131">
        <v>252.74866587999998</v>
      </c>
      <c r="K29" s="132">
        <f t="shared" si="0"/>
        <v>7.6985800483261348E-3</v>
      </c>
      <c r="L29" s="132">
        <f t="shared" si="1"/>
        <v>3.3191261228734054E-3</v>
      </c>
      <c r="M29" s="132">
        <f t="shared" si="2"/>
        <v>4.240775893327875E-2</v>
      </c>
    </row>
    <row r="30" spans="2:13" ht="12" x14ac:dyDescent="0.2">
      <c r="B30" s="642"/>
      <c r="C30" s="663"/>
      <c r="D30" s="643" t="s">
        <v>198</v>
      </c>
      <c r="E30" s="645"/>
      <c r="F30" s="130">
        <v>6.1185903300000035</v>
      </c>
      <c r="G30" s="130">
        <v>5.4145698400000004</v>
      </c>
      <c r="H30" s="130">
        <v>3.7831098500000002</v>
      </c>
      <c r="I30" s="130">
        <v>4.8203749299999998</v>
      </c>
      <c r="J30" s="131">
        <v>4.5885500499999994</v>
      </c>
      <c r="K30" s="132">
        <f t="shared" si="0"/>
        <v>1.3976461455368329E-4</v>
      </c>
      <c r="L30" s="132">
        <f t="shared" si="1"/>
        <v>6.0257395559500034E-5</v>
      </c>
      <c r="M30" s="132">
        <f t="shared" si="2"/>
        <v>-4.8092707178692518E-2</v>
      </c>
    </row>
    <row r="31" spans="2:13" ht="12" x14ac:dyDescent="0.2">
      <c r="B31" s="642"/>
      <c r="C31" s="664" t="s">
        <v>199</v>
      </c>
      <c r="D31" s="665"/>
      <c r="E31" s="665"/>
      <c r="F31" s="171">
        <v>1282.6716913999994</v>
      </c>
      <c r="G31" s="171">
        <v>1094.14692818</v>
      </c>
      <c r="H31" s="171">
        <v>1062.6603074899999</v>
      </c>
      <c r="I31" s="171">
        <v>1046.4240671399998</v>
      </c>
      <c r="J31" s="149">
        <v>1198.7489854700009</v>
      </c>
      <c r="K31" s="172">
        <f t="shared" si="0"/>
        <v>3.6513209635979364E-2</v>
      </c>
      <c r="L31" s="172">
        <f t="shared" si="1"/>
        <v>1.5742117010146855E-2</v>
      </c>
      <c r="M31" s="172">
        <f t="shared" si="2"/>
        <v>0.1455671014394031</v>
      </c>
    </row>
    <row r="32" spans="2:13" ht="12" x14ac:dyDescent="0.2">
      <c r="B32" s="641" t="s">
        <v>200</v>
      </c>
      <c r="C32" s="662" t="s">
        <v>202</v>
      </c>
      <c r="D32" s="134" t="s">
        <v>201</v>
      </c>
      <c r="E32" s="129" t="s">
        <v>203</v>
      </c>
      <c r="F32" s="173">
        <v>437.1161770400002</v>
      </c>
      <c r="G32" s="173">
        <v>379.87267787000008</v>
      </c>
      <c r="H32" s="173">
        <v>363.02094328000044</v>
      </c>
      <c r="I32" s="130">
        <v>383.51135532999973</v>
      </c>
      <c r="J32" s="131">
        <v>447.44544410000009</v>
      </c>
      <c r="K32" s="132">
        <f t="shared" si="0"/>
        <v>1.3628932744982954E-2</v>
      </c>
      <c r="L32" s="132">
        <f t="shared" si="1"/>
        <v>5.8759078189481381E-3</v>
      </c>
      <c r="M32" s="132">
        <f t="shared" si="2"/>
        <v>0.16670715972669714</v>
      </c>
    </row>
    <row r="33" spans="2:14" ht="12" x14ac:dyDescent="0.2">
      <c r="B33" s="642"/>
      <c r="C33" s="666"/>
      <c r="D33" s="134" t="s">
        <v>204</v>
      </c>
      <c r="E33" s="129" t="s">
        <v>205</v>
      </c>
      <c r="F33" s="173">
        <v>283.57573903000002</v>
      </c>
      <c r="G33" s="173">
        <v>392.42885083999988</v>
      </c>
      <c r="H33" s="173">
        <v>376.19354962</v>
      </c>
      <c r="I33" s="130">
        <v>272.07771015999992</v>
      </c>
      <c r="J33" s="131">
        <v>352.80736606000011</v>
      </c>
      <c r="K33" s="132">
        <f t="shared" si="0"/>
        <v>1.0746310924313917E-2</v>
      </c>
      <c r="L33" s="132">
        <f t="shared" si="1"/>
        <v>4.6331091044725025E-3</v>
      </c>
      <c r="M33" s="132">
        <f t="shared" si="2"/>
        <v>0.29671543417696999</v>
      </c>
    </row>
    <row r="34" spans="2:14" ht="12" x14ac:dyDescent="0.2">
      <c r="B34" s="642"/>
      <c r="C34" s="666"/>
      <c r="D34" s="643" t="s">
        <v>206</v>
      </c>
      <c r="E34" s="645"/>
      <c r="F34" s="130">
        <v>100.4659294500001</v>
      </c>
      <c r="G34" s="130">
        <v>93.957733419999968</v>
      </c>
      <c r="H34" s="130">
        <v>94.476846109999968</v>
      </c>
      <c r="I34" s="130">
        <v>89.477124389999915</v>
      </c>
      <c r="J34" s="131">
        <v>92.784779199999988</v>
      </c>
      <c r="K34" s="132">
        <f t="shared" si="0"/>
        <v>2.8261713961988083E-3</v>
      </c>
      <c r="L34" s="132">
        <f t="shared" si="1"/>
        <v>1.2184609694200178E-3</v>
      </c>
      <c r="M34" s="132">
        <f t="shared" si="2"/>
        <v>3.6966485373212787E-2</v>
      </c>
    </row>
    <row r="35" spans="2:14" ht="12" x14ac:dyDescent="0.2">
      <c r="B35" s="642"/>
      <c r="C35" s="664" t="s">
        <v>207</v>
      </c>
      <c r="D35" s="667"/>
      <c r="E35" s="667"/>
      <c r="F35" s="171">
        <v>821.15784551999923</v>
      </c>
      <c r="G35" s="171">
        <v>866.2592621299998</v>
      </c>
      <c r="H35" s="171">
        <v>833.69133901000009</v>
      </c>
      <c r="I35" s="171">
        <v>745.06618987999923</v>
      </c>
      <c r="J35" s="149">
        <v>893.03758936000077</v>
      </c>
      <c r="K35" s="172">
        <f t="shared" si="0"/>
        <v>2.7201415065495695E-2</v>
      </c>
      <c r="L35" s="172">
        <f t="shared" si="1"/>
        <v>1.1727477892840666E-2</v>
      </c>
      <c r="M35" s="172">
        <f t="shared" si="2"/>
        <v>0.19860168329988759</v>
      </c>
    </row>
    <row r="36" spans="2:14" ht="33.75" x14ac:dyDescent="0.2">
      <c r="B36" s="641" t="s">
        <v>208</v>
      </c>
      <c r="C36" s="662" t="s">
        <v>210</v>
      </c>
      <c r="D36" s="135" t="s">
        <v>209</v>
      </c>
      <c r="E36" s="136" t="s">
        <v>211</v>
      </c>
      <c r="F36" s="137">
        <v>327.23166063999992</v>
      </c>
      <c r="G36" s="137">
        <v>349.13263393000011</v>
      </c>
      <c r="H36" s="137">
        <v>347.97975623999986</v>
      </c>
      <c r="I36" s="130">
        <v>309.67988344999969</v>
      </c>
      <c r="J36" s="131">
        <v>436.5279113900001</v>
      </c>
      <c r="K36" s="132">
        <f t="shared" si="0"/>
        <v>1.3296390932326823E-2</v>
      </c>
      <c r="L36" s="132">
        <f t="shared" si="1"/>
        <v>5.7325374557894646E-3</v>
      </c>
      <c r="M36" s="132">
        <f t="shared" si="2"/>
        <v>0.40961016429884123</v>
      </c>
    </row>
    <row r="37" spans="2:14" ht="12" x14ac:dyDescent="0.2">
      <c r="B37" s="642"/>
      <c r="C37" s="666"/>
      <c r="D37" s="135" t="s">
        <v>212</v>
      </c>
      <c r="E37" s="136" t="s">
        <v>213</v>
      </c>
      <c r="F37" s="137">
        <v>137.33591988000001</v>
      </c>
      <c r="G37" s="137">
        <v>141.85291073999994</v>
      </c>
      <c r="H37" s="137">
        <v>276.17159440999995</v>
      </c>
      <c r="I37" s="130">
        <v>266.13125996999992</v>
      </c>
      <c r="J37" s="131">
        <v>283.83762593</v>
      </c>
      <c r="K37" s="132">
        <f t="shared" si="0"/>
        <v>8.6455320202814389E-3</v>
      </c>
      <c r="L37" s="132">
        <f t="shared" si="1"/>
        <v>3.727390115388066E-3</v>
      </c>
      <c r="M37" s="132">
        <f t="shared" si="2"/>
        <v>6.6532454556432308E-2</v>
      </c>
    </row>
    <row r="38" spans="2:14" ht="12" x14ac:dyDescent="0.2">
      <c r="B38" s="642"/>
      <c r="C38" s="666"/>
      <c r="D38" s="643" t="s">
        <v>214</v>
      </c>
      <c r="E38" s="645"/>
      <c r="F38" s="130">
        <v>307.27642454999994</v>
      </c>
      <c r="G38" s="130">
        <v>270.40151469</v>
      </c>
      <c r="H38" s="130">
        <v>127.69495810000002</v>
      </c>
      <c r="I38" s="130">
        <v>134.17408885000006</v>
      </c>
      <c r="J38" s="131">
        <v>155.13450541999995</v>
      </c>
      <c r="K38" s="132">
        <f t="shared" si="0"/>
        <v>4.725308456426794E-3</v>
      </c>
      <c r="L38" s="132">
        <f t="shared" si="1"/>
        <v>2.0372451332464686E-3</v>
      </c>
      <c r="M38" s="132">
        <f t="shared" si="2"/>
        <v>0.15621806527363558</v>
      </c>
    </row>
    <row r="39" spans="2:14" ht="12" x14ac:dyDescent="0.2">
      <c r="B39" s="642"/>
      <c r="C39" s="664" t="s">
        <v>215</v>
      </c>
      <c r="D39" s="667"/>
      <c r="E39" s="667"/>
      <c r="F39" s="171">
        <v>771.84400507000009</v>
      </c>
      <c r="G39" s="171">
        <v>761.38705935999974</v>
      </c>
      <c r="H39" s="171">
        <v>751.84630875000005</v>
      </c>
      <c r="I39" s="171">
        <v>709.98523227000067</v>
      </c>
      <c r="J39" s="149">
        <v>875.5000427399998</v>
      </c>
      <c r="K39" s="172">
        <f t="shared" si="0"/>
        <v>2.6667231409035048E-2</v>
      </c>
      <c r="L39" s="172">
        <f t="shared" si="1"/>
        <v>1.1497172704423997E-2</v>
      </c>
      <c r="M39" s="172">
        <f t="shared" si="2"/>
        <v>0.23312430026298836</v>
      </c>
    </row>
    <row r="40" spans="2:14" ht="12" x14ac:dyDescent="0.2">
      <c r="B40" s="134" t="s">
        <v>216</v>
      </c>
      <c r="C40" s="639" t="s">
        <v>217</v>
      </c>
      <c r="D40" s="639"/>
      <c r="E40" s="639"/>
      <c r="F40" s="173">
        <v>719.63373109000054</v>
      </c>
      <c r="G40" s="173">
        <v>668.02666092999959</v>
      </c>
      <c r="H40" s="173">
        <v>685.77906800999961</v>
      </c>
      <c r="I40" s="130">
        <v>632.63449610999896</v>
      </c>
      <c r="J40" s="131">
        <v>681.18765161999931</v>
      </c>
      <c r="K40" s="132">
        <f t="shared" si="0"/>
        <v>2.0748586923966954E-2</v>
      </c>
      <c r="L40" s="132">
        <f t="shared" si="1"/>
        <v>8.9454388263484688E-3</v>
      </c>
      <c r="M40" s="132">
        <f t="shared" si="2"/>
        <v>7.6747562468610919E-2</v>
      </c>
    </row>
    <row r="41" spans="2:14" ht="12" x14ac:dyDescent="0.2">
      <c r="B41" s="134" t="s">
        <v>218</v>
      </c>
      <c r="C41" s="639" t="s">
        <v>219</v>
      </c>
      <c r="D41" s="639"/>
      <c r="E41" s="639"/>
      <c r="F41" s="173">
        <v>535.58101256000066</v>
      </c>
      <c r="G41" s="173">
        <v>496.71661073999957</v>
      </c>
      <c r="H41" s="173">
        <v>487.93779200999995</v>
      </c>
      <c r="I41" s="130">
        <v>544.43013749000022</v>
      </c>
      <c r="J41" s="131">
        <v>533.06159349000075</v>
      </c>
      <c r="K41" s="132">
        <f t="shared" si="0"/>
        <v>1.6236751770311884E-2</v>
      </c>
      <c r="L41" s="132">
        <f t="shared" si="1"/>
        <v>7.000229472598732E-3</v>
      </c>
      <c r="M41" s="132">
        <f t="shared" si="2"/>
        <v>-2.0881547910650444E-2</v>
      </c>
    </row>
    <row r="42" spans="2:14" ht="12" x14ac:dyDescent="0.2">
      <c r="B42" s="135" t="s">
        <v>220</v>
      </c>
      <c r="C42" s="639" t="s">
        <v>221</v>
      </c>
      <c r="D42" s="639"/>
      <c r="E42" s="639"/>
      <c r="F42" s="173">
        <v>502.51176550000008</v>
      </c>
      <c r="G42" s="173">
        <v>444.31001622000019</v>
      </c>
      <c r="H42" s="173">
        <v>409.45544882000047</v>
      </c>
      <c r="I42" s="130">
        <v>405.6811297600002</v>
      </c>
      <c r="J42" s="131">
        <v>482.10550319000026</v>
      </c>
      <c r="K42" s="132">
        <f t="shared" si="0"/>
        <v>1.4684658354671304E-2</v>
      </c>
      <c r="L42" s="132">
        <f t="shared" si="1"/>
        <v>6.3310679170060823E-3</v>
      </c>
      <c r="M42" s="132">
        <f t="shared" si="2"/>
        <v>0.18838532981608602</v>
      </c>
    </row>
    <row r="43" spans="2:14" ht="12" x14ac:dyDescent="0.2">
      <c r="B43" s="670" t="s">
        <v>222</v>
      </c>
      <c r="C43" s="670"/>
      <c r="D43" s="670"/>
      <c r="E43" s="670"/>
      <c r="F43" s="148">
        <v>19305.311856310007</v>
      </c>
      <c r="G43" s="148">
        <v>17360.938047789914</v>
      </c>
      <c r="H43" s="148">
        <v>18158.385376880029</v>
      </c>
      <c r="I43" s="149">
        <v>19021.435539339931</v>
      </c>
      <c r="J43" s="149">
        <v>21716.890514869996</v>
      </c>
      <c r="K43" s="150">
        <f t="shared" si="0"/>
        <v>0.66148408517748347</v>
      </c>
      <c r="L43" s="150">
        <f t="shared" si="1"/>
        <v>0.28518883913598719</v>
      </c>
      <c r="M43" s="150">
        <f t="shared" si="2"/>
        <v>0.14170618037504856</v>
      </c>
    </row>
    <row r="44" spans="2:14" ht="12" x14ac:dyDescent="0.2">
      <c r="B44" s="643" t="s">
        <v>223</v>
      </c>
      <c r="C44" s="644"/>
      <c r="D44" s="644"/>
      <c r="E44" s="645"/>
      <c r="F44" s="130">
        <v>1265.4405518199985</v>
      </c>
      <c r="G44" s="130">
        <v>1054.3977677499995</v>
      </c>
      <c r="H44" s="130">
        <v>981.0624457800003</v>
      </c>
      <c r="I44" s="130">
        <v>1017.0387516299996</v>
      </c>
      <c r="J44" s="130">
        <v>1192.4696871599999</v>
      </c>
      <c r="K44" s="132">
        <f t="shared" si="0"/>
        <v>3.632194579480913E-2</v>
      </c>
      <c r="L44" s="132">
        <f t="shared" si="1"/>
        <v>1.5659656503455462E-2</v>
      </c>
      <c r="M44" s="132">
        <f t="shared" si="2"/>
        <v>0.17249188907388091</v>
      </c>
      <c r="N44" s="168"/>
    </row>
    <row r="45" spans="2:14" ht="12" x14ac:dyDescent="0.2">
      <c r="B45" s="643" t="s">
        <v>48</v>
      </c>
      <c r="C45" s="644"/>
      <c r="D45" s="644"/>
      <c r="E45" s="645"/>
      <c r="F45" s="130">
        <v>866.09762275999981</v>
      </c>
      <c r="G45" s="130">
        <v>539.73943163000013</v>
      </c>
      <c r="H45" s="130">
        <v>433.48274339999989</v>
      </c>
      <c r="I45" s="130">
        <v>528.95074562000013</v>
      </c>
      <c r="J45" s="130">
        <v>635.60111382999992</v>
      </c>
      <c r="K45" s="132">
        <f t="shared" si="0"/>
        <v>1.9360047011875076E-2</v>
      </c>
      <c r="L45" s="132">
        <f t="shared" si="1"/>
        <v>8.3467908853065934E-3</v>
      </c>
      <c r="M45" s="132">
        <f t="shared" si="2"/>
        <v>0.2016262744558408</v>
      </c>
      <c r="N45" s="168"/>
    </row>
    <row r="46" spans="2:14" ht="12" x14ac:dyDescent="0.2">
      <c r="B46" s="643" t="s">
        <v>224</v>
      </c>
      <c r="C46" s="644"/>
      <c r="D46" s="644"/>
      <c r="E46" s="645"/>
      <c r="F46" s="130">
        <v>11427.874266200146</v>
      </c>
      <c r="G46" s="130">
        <v>9417.0512167000015</v>
      </c>
      <c r="H46" s="130">
        <v>8857.4779376799888</v>
      </c>
      <c r="I46" s="130">
        <v>8577.5224751199785</v>
      </c>
      <c r="J46" s="130">
        <v>9285.5950066600126</v>
      </c>
      <c r="K46" s="132">
        <f t="shared" si="0"/>
        <v>0.28283392201583224</v>
      </c>
      <c r="L46" s="132">
        <f t="shared" si="1"/>
        <v>0.12193955938687664</v>
      </c>
      <c r="M46" s="132">
        <f t="shared" si="2"/>
        <v>8.2549772803728994E-2</v>
      </c>
      <c r="N46" s="168"/>
    </row>
    <row r="47" spans="2:14" ht="12" x14ac:dyDescent="0.2">
      <c r="B47" s="655" t="s">
        <v>225</v>
      </c>
      <c r="C47" s="656"/>
      <c r="D47" s="656"/>
      <c r="E47" s="657"/>
      <c r="F47" s="154">
        <v>32864.724297090215</v>
      </c>
      <c r="G47" s="154">
        <v>28372.126463870165</v>
      </c>
      <c r="H47" s="154">
        <v>28430.408503740073</v>
      </c>
      <c r="I47" s="155">
        <v>29144.94751171035</v>
      </c>
      <c r="J47" s="155">
        <v>32830.556322520009</v>
      </c>
      <c r="K47" s="156">
        <f t="shared" si="0"/>
        <v>1</v>
      </c>
      <c r="L47" s="156">
        <f t="shared" si="1"/>
        <v>0.43113484591162587</v>
      </c>
      <c r="M47" s="156">
        <f t="shared" si="2"/>
        <v>0.12645789838286015</v>
      </c>
      <c r="N47" s="168"/>
    </row>
    <row r="48" spans="2:14" ht="12" x14ac:dyDescent="0.2">
      <c r="B48" s="658" t="s">
        <v>18</v>
      </c>
      <c r="C48" s="659"/>
      <c r="D48" s="659"/>
      <c r="E48" s="660"/>
      <c r="F48" s="158">
        <v>75124.884502240428</v>
      </c>
      <c r="G48" s="158">
        <v>61912.856867449511</v>
      </c>
      <c r="H48" s="158">
        <v>61845.252419979392</v>
      </c>
      <c r="I48" s="159">
        <v>68146.869531869481</v>
      </c>
      <c r="J48" s="159">
        <v>76149.159906340821</v>
      </c>
      <c r="K48" s="160"/>
      <c r="L48" s="160">
        <f t="shared" si="1"/>
        <v>1</v>
      </c>
      <c r="M48" s="160">
        <f>+J48/I48-1</f>
        <v>0.11742711630692004</v>
      </c>
    </row>
    <row r="49" spans="2:13" ht="16.5" customHeight="1" x14ac:dyDescent="0.2">
      <c r="B49" s="1063" t="s">
        <v>50</v>
      </c>
      <c r="C49" s="1063"/>
      <c r="D49" s="1063"/>
      <c r="E49" s="1063"/>
      <c r="F49" s="1063"/>
      <c r="G49" s="1063"/>
      <c r="H49" s="1063"/>
      <c r="I49" s="1063"/>
      <c r="J49" s="1063"/>
      <c r="K49" s="1063"/>
      <c r="L49" s="1063"/>
      <c r="M49" s="1063"/>
    </row>
    <row r="50" spans="2:13" ht="16.5" customHeight="1" x14ac:dyDescent="0.2">
      <c r="B50" s="1064" t="s">
        <v>226</v>
      </c>
      <c r="C50" s="1064"/>
      <c r="D50" s="1064"/>
      <c r="E50" s="1065"/>
      <c r="F50" s="1064"/>
      <c r="G50" s="1064"/>
      <c r="H50" s="1064"/>
      <c r="I50" s="1064"/>
      <c r="J50" s="1064"/>
      <c r="K50" s="1064"/>
      <c r="L50" s="1064"/>
      <c r="M50" s="1064"/>
    </row>
    <row r="51" spans="2:13" ht="16.5" customHeight="1" x14ac:dyDescent="0.2">
      <c r="B51" s="1066" t="s">
        <v>227</v>
      </c>
      <c r="C51" s="1066"/>
      <c r="D51" s="1066"/>
      <c r="E51" s="1066"/>
      <c r="F51" s="1066"/>
      <c r="G51" s="1066"/>
      <c r="H51" s="1066"/>
      <c r="I51" s="1066"/>
      <c r="J51" s="1066"/>
      <c r="K51" s="1066"/>
      <c r="L51" s="1066"/>
      <c r="M51" s="1066"/>
    </row>
    <row r="52" spans="2:13" ht="16.5" customHeight="1" x14ac:dyDescent="0.2">
      <c r="B52" s="168"/>
      <c r="C52" s="168"/>
      <c r="D52" s="168"/>
      <c r="E52" s="174"/>
      <c r="F52" s="175"/>
      <c r="G52" s="175"/>
      <c r="H52" s="175"/>
      <c r="I52" s="168"/>
      <c r="J52" s="168"/>
      <c r="K52" s="168"/>
      <c r="L52" s="168"/>
      <c r="M52" s="168"/>
    </row>
    <row r="53" spans="2:13" ht="16.5" customHeight="1" x14ac:dyDescent="0.2">
      <c r="B53" s="671"/>
      <c r="C53" s="671"/>
      <c r="D53" s="671"/>
      <c r="E53" s="671"/>
      <c r="F53" s="176"/>
      <c r="G53" s="176"/>
      <c r="H53" s="176"/>
      <c r="I53" s="177"/>
      <c r="J53" s="177"/>
      <c r="K53" s="178"/>
      <c r="L53" s="178"/>
      <c r="M53" s="178"/>
    </row>
    <row r="54" spans="2:13" ht="16.5" customHeight="1" x14ac:dyDescent="0.2">
      <c r="B54" s="168"/>
      <c r="C54" s="168"/>
      <c r="D54" s="168"/>
      <c r="E54" s="174"/>
      <c r="F54" s="175"/>
      <c r="G54" s="175"/>
      <c r="H54" s="175"/>
      <c r="I54" s="168"/>
      <c r="J54" s="168"/>
      <c r="K54" s="168"/>
      <c r="L54" s="168"/>
      <c r="M54" s="168"/>
    </row>
  </sheetData>
  <mergeCells count="40">
    <mergeCell ref="B49:M49"/>
    <mergeCell ref="B51:M51"/>
    <mergeCell ref="B53:E53"/>
    <mergeCell ref="B46:E46"/>
    <mergeCell ref="B47:E47"/>
    <mergeCell ref="B48:E48"/>
    <mergeCell ref="B43:E43"/>
    <mergeCell ref="B44:E44"/>
    <mergeCell ref="B45:E45"/>
    <mergeCell ref="C40:E40"/>
    <mergeCell ref="C41:E41"/>
    <mergeCell ref="C42:E42"/>
    <mergeCell ref="B36:B39"/>
    <mergeCell ref="C36:C38"/>
    <mergeCell ref="D38:E38"/>
    <mergeCell ref="C39:E39"/>
    <mergeCell ref="B32:B35"/>
    <mergeCell ref="C32:C34"/>
    <mergeCell ref="D34:E34"/>
    <mergeCell ref="C35:E35"/>
    <mergeCell ref="B19:B23"/>
    <mergeCell ref="C19:C22"/>
    <mergeCell ref="D22:E22"/>
    <mergeCell ref="B28:B31"/>
    <mergeCell ref="C28:C30"/>
    <mergeCell ref="D30:E30"/>
    <mergeCell ref="C31:E31"/>
    <mergeCell ref="C23:E23"/>
    <mergeCell ref="B24:B27"/>
    <mergeCell ref="C24:C26"/>
    <mergeCell ref="D26:E26"/>
    <mergeCell ref="C27:E27"/>
    <mergeCell ref="B5:B11"/>
    <mergeCell ref="C5:C10"/>
    <mergeCell ref="D10:E10"/>
    <mergeCell ref="C11:E11"/>
    <mergeCell ref="B12:B18"/>
    <mergeCell ref="C12:C17"/>
    <mergeCell ref="D17:E17"/>
    <mergeCell ref="C18:E18"/>
  </mergeCells>
  <pageMargins left="0.7" right="0.7" top="0.75" bottom="0.75" header="0.3" footer="0.3"/>
  <pageSetup paperSize="1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77"/>
  <sheetViews>
    <sheetView zoomScaleNormal="100" workbookViewId="0"/>
  </sheetViews>
  <sheetFormatPr baseColWidth="10" defaultRowHeight="12.75" x14ac:dyDescent="0.2"/>
  <cols>
    <col min="1" max="1" width="3.7109375" style="182" customWidth="1"/>
    <col min="2" max="2" width="24.5703125" style="180" customWidth="1"/>
    <col min="3" max="3" width="15.7109375" style="180" customWidth="1"/>
    <col min="4" max="16384" width="11.42578125" style="180"/>
  </cols>
  <sheetData>
    <row r="1" spans="1:12" x14ac:dyDescent="0.2">
      <c r="B1" s="37"/>
      <c r="C1" s="118"/>
    </row>
    <row r="2" spans="1:12" ht="15" x14ac:dyDescent="0.25">
      <c r="B2" s="120" t="s">
        <v>238</v>
      </c>
      <c r="C2" s="121"/>
      <c r="D2" s="183"/>
      <c r="E2" s="183"/>
      <c r="F2" s="183"/>
      <c r="G2" s="183"/>
      <c r="H2" s="183"/>
      <c r="I2" s="183"/>
      <c r="J2" s="183"/>
      <c r="K2" s="183"/>
    </row>
    <row r="3" spans="1:12" x14ac:dyDescent="0.2">
      <c r="B3" s="124" t="s">
        <v>1</v>
      </c>
      <c r="C3" s="121"/>
      <c r="D3" s="183"/>
      <c r="E3" s="183"/>
      <c r="F3" s="183"/>
      <c r="G3" s="183"/>
      <c r="H3" s="183"/>
      <c r="I3" s="183"/>
      <c r="J3" s="183"/>
      <c r="K3" s="183"/>
    </row>
    <row r="4" spans="1:12" x14ac:dyDescent="0.2">
      <c r="A4" s="180"/>
      <c r="B4" s="184"/>
      <c r="C4" s="183"/>
      <c r="D4" s="183"/>
      <c r="E4" s="183"/>
      <c r="F4" s="183"/>
      <c r="G4" s="183"/>
      <c r="H4" s="183"/>
      <c r="I4" s="183"/>
      <c r="J4" s="183"/>
      <c r="K4" s="183"/>
    </row>
    <row r="5" spans="1:12" x14ac:dyDescent="0.2">
      <c r="A5" s="180"/>
      <c r="B5" s="185"/>
      <c r="C5" s="672">
        <v>2017</v>
      </c>
      <c r="D5" s="673"/>
      <c r="E5" s="673"/>
      <c r="F5" s="673"/>
      <c r="G5" s="673"/>
      <c r="H5" s="673"/>
      <c r="I5" s="673"/>
      <c r="J5" s="673"/>
      <c r="K5" s="674"/>
      <c r="L5" s="186"/>
    </row>
    <row r="6" spans="1:12" ht="67.5" x14ac:dyDescent="0.25">
      <c r="A6" s="180"/>
      <c r="B6" s="185"/>
      <c r="C6" s="187" t="s">
        <v>239</v>
      </c>
      <c r="D6" s="188" t="s">
        <v>231</v>
      </c>
      <c r="E6" s="188" t="s">
        <v>240</v>
      </c>
      <c r="F6" s="188" t="s">
        <v>241</v>
      </c>
      <c r="G6" s="188" t="s">
        <v>175</v>
      </c>
      <c r="H6" s="188" t="s">
        <v>185</v>
      </c>
      <c r="I6" s="188" t="s">
        <v>230</v>
      </c>
      <c r="J6" s="188" t="s">
        <v>228</v>
      </c>
      <c r="K6" s="189" t="s">
        <v>242</v>
      </c>
      <c r="L6" s="1"/>
    </row>
    <row r="7" spans="1:12" x14ac:dyDescent="0.2">
      <c r="A7" s="181"/>
      <c r="B7" s="71" t="s">
        <v>232</v>
      </c>
      <c r="C7" s="190">
        <v>4.7414859499999995</v>
      </c>
      <c r="D7" s="190">
        <v>88.612119300000003</v>
      </c>
      <c r="E7" s="190">
        <v>49.039420370000009</v>
      </c>
      <c r="F7" s="190">
        <v>0.53938667000000007</v>
      </c>
      <c r="G7" s="190">
        <v>1.1161134500000001</v>
      </c>
      <c r="H7" s="190">
        <v>10.460834870000001</v>
      </c>
      <c r="I7" s="190">
        <v>352.68719481999932</v>
      </c>
      <c r="J7" s="191">
        <v>507.19655542999908</v>
      </c>
      <c r="K7" s="192">
        <f>+J7/$J$21</f>
        <v>7.4426977924907014E-3</v>
      </c>
      <c r="L7" s="193"/>
    </row>
    <row r="8" spans="1:12" x14ac:dyDescent="0.2">
      <c r="A8" s="181"/>
      <c r="B8" s="77" t="s">
        <v>243</v>
      </c>
      <c r="C8" s="194">
        <v>2464.9879072099998</v>
      </c>
      <c r="D8" s="194">
        <v>250.53743845999992</v>
      </c>
      <c r="E8" s="194">
        <v>0</v>
      </c>
      <c r="F8" s="194">
        <v>0.77250548000000008</v>
      </c>
      <c r="G8" s="194">
        <v>0</v>
      </c>
      <c r="H8" s="194">
        <v>0.06</v>
      </c>
      <c r="I8" s="194">
        <v>295.98426896000018</v>
      </c>
      <c r="J8" s="195">
        <v>3012.3421201099982</v>
      </c>
      <c r="K8" s="196">
        <f t="shared" ref="K8:K21" si="0">+J8/$J$21</f>
        <v>4.4203675690506025E-2</v>
      </c>
      <c r="L8" s="193"/>
    </row>
    <row r="9" spans="1:12" x14ac:dyDescent="0.2">
      <c r="A9" s="181"/>
      <c r="B9" s="77" t="s">
        <v>233</v>
      </c>
      <c r="C9" s="194">
        <v>18963.015629960002</v>
      </c>
      <c r="D9" s="194">
        <v>2256.4465199000001</v>
      </c>
      <c r="E9" s="194">
        <v>0.12746094999999999</v>
      </c>
      <c r="F9" s="194">
        <v>0</v>
      </c>
      <c r="G9" s="194">
        <v>0</v>
      </c>
      <c r="H9" s="194">
        <v>1.0263199999999998E-3</v>
      </c>
      <c r="I9" s="194">
        <v>395.35260754000007</v>
      </c>
      <c r="J9" s="195">
        <v>21614.943244669994</v>
      </c>
      <c r="K9" s="196">
        <f t="shared" si="0"/>
        <v>0.31718174867242405</v>
      </c>
      <c r="L9" s="193"/>
    </row>
    <row r="10" spans="1:12" x14ac:dyDescent="0.2">
      <c r="A10" s="181"/>
      <c r="B10" s="77" t="s">
        <v>234</v>
      </c>
      <c r="C10" s="194">
        <v>1189.22468899</v>
      </c>
      <c r="D10" s="194">
        <v>904.15915319999976</v>
      </c>
      <c r="E10" s="194">
        <v>55.573673589999999</v>
      </c>
      <c r="F10" s="194">
        <v>0</v>
      </c>
      <c r="G10" s="194">
        <v>0</v>
      </c>
      <c r="H10" s="194">
        <v>0</v>
      </c>
      <c r="I10" s="194">
        <v>2.89450349</v>
      </c>
      <c r="J10" s="195">
        <v>2151.8520192699998</v>
      </c>
      <c r="K10" s="196">
        <f t="shared" si="0"/>
        <v>3.157668186450821E-2</v>
      </c>
      <c r="L10" s="193"/>
    </row>
    <row r="11" spans="1:12" x14ac:dyDescent="0.2">
      <c r="A11" s="181"/>
      <c r="B11" s="77" t="s">
        <v>235</v>
      </c>
      <c r="C11" s="194">
        <v>3188.3982640900008</v>
      </c>
      <c r="D11" s="194">
        <v>94.333193879999996</v>
      </c>
      <c r="E11" s="194">
        <v>56.159653819999996</v>
      </c>
      <c r="F11" s="194">
        <v>0</v>
      </c>
      <c r="G11" s="194">
        <v>0</v>
      </c>
      <c r="H11" s="194">
        <v>3.1962599999999998E-3</v>
      </c>
      <c r="I11" s="194">
        <v>0.93790516000000013</v>
      </c>
      <c r="J11" s="195">
        <v>3339.8322132100029</v>
      </c>
      <c r="K11" s="196">
        <f t="shared" si="0"/>
        <v>4.9009327004347368E-2</v>
      </c>
      <c r="L11" s="193"/>
    </row>
    <row r="12" spans="1:12" x14ac:dyDescent="0.2">
      <c r="A12" s="181"/>
      <c r="B12" s="77" t="s">
        <v>244</v>
      </c>
      <c r="C12" s="194">
        <v>7087.6404220199984</v>
      </c>
      <c r="D12" s="194">
        <v>963.43023072999847</v>
      </c>
      <c r="E12" s="194">
        <v>4697.0409693300189</v>
      </c>
      <c r="F12" s="194">
        <v>451.21303917999995</v>
      </c>
      <c r="G12" s="194">
        <v>10.385738589999999</v>
      </c>
      <c r="H12" s="194">
        <v>2031.2695767400028</v>
      </c>
      <c r="I12" s="194">
        <v>6477.8341786599922</v>
      </c>
      <c r="J12" s="195">
        <v>21718.81415524982</v>
      </c>
      <c r="K12" s="196">
        <f t="shared" si="0"/>
        <v>0.31870596997992295</v>
      </c>
      <c r="L12" s="193"/>
    </row>
    <row r="13" spans="1:12" x14ac:dyDescent="0.2">
      <c r="A13" s="181"/>
      <c r="B13" s="77" t="s">
        <v>236</v>
      </c>
      <c r="C13" s="194">
        <v>9.7226458400000002</v>
      </c>
      <c r="D13" s="194">
        <v>1472.02983412</v>
      </c>
      <c r="E13" s="194">
        <v>177.08572631999959</v>
      </c>
      <c r="F13" s="194">
        <v>1093.1953887399995</v>
      </c>
      <c r="G13" s="194">
        <v>4.0829999999999998E-3</v>
      </c>
      <c r="H13" s="194">
        <v>1.7110108699999995</v>
      </c>
      <c r="I13" s="194">
        <v>1480.5234071500086</v>
      </c>
      <c r="J13" s="195">
        <v>4234.2720960399602</v>
      </c>
      <c r="K13" s="196">
        <f t="shared" si="0"/>
        <v>6.2134506326218648E-2</v>
      </c>
      <c r="L13" s="193"/>
    </row>
    <row r="14" spans="1:12" x14ac:dyDescent="0.2">
      <c r="A14" s="181"/>
      <c r="B14" s="77" t="s">
        <v>245</v>
      </c>
      <c r="C14" s="194">
        <v>0.22628779999999998</v>
      </c>
      <c r="D14" s="194">
        <v>3.2368092699999997</v>
      </c>
      <c r="E14" s="194">
        <v>308.45804946999971</v>
      </c>
      <c r="F14" s="194">
        <v>2459.6249720100022</v>
      </c>
      <c r="G14" s="194">
        <v>2684.9868965899982</v>
      </c>
      <c r="H14" s="194">
        <v>2.0216837699999997</v>
      </c>
      <c r="I14" s="194">
        <v>4070.0056142599929</v>
      </c>
      <c r="J14" s="195">
        <v>9528.5603131700063</v>
      </c>
      <c r="K14" s="196">
        <f t="shared" si="0"/>
        <v>0.13982388888331618</v>
      </c>
      <c r="L14" s="193"/>
    </row>
    <row r="15" spans="1:12" x14ac:dyDescent="0.2">
      <c r="A15" s="181"/>
      <c r="B15" s="77" t="s">
        <v>246</v>
      </c>
      <c r="C15" s="194">
        <v>0</v>
      </c>
      <c r="D15" s="194">
        <v>0.11475</v>
      </c>
      <c r="E15" s="194">
        <v>0</v>
      </c>
      <c r="F15" s="194">
        <v>435.30523907999992</v>
      </c>
      <c r="G15" s="194">
        <v>0</v>
      </c>
      <c r="H15" s="194">
        <v>0.90120557999999995</v>
      </c>
      <c r="I15" s="194">
        <v>23.787328120000026</v>
      </c>
      <c r="J15" s="195">
        <v>460.1085227800001</v>
      </c>
      <c r="K15" s="196">
        <f t="shared" si="0"/>
        <v>6.7517191316444E-3</v>
      </c>
      <c r="L15" s="193"/>
    </row>
    <row r="16" spans="1:12" x14ac:dyDescent="0.2">
      <c r="A16" s="181"/>
      <c r="B16" s="197" t="s">
        <v>247</v>
      </c>
      <c r="C16" s="194">
        <v>0</v>
      </c>
      <c r="D16" s="194">
        <v>0</v>
      </c>
      <c r="E16" s="194">
        <v>0</v>
      </c>
      <c r="F16" s="194">
        <v>0</v>
      </c>
      <c r="G16" s="194">
        <v>0</v>
      </c>
      <c r="H16" s="194">
        <v>0</v>
      </c>
      <c r="I16" s="194">
        <v>57.20097509</v>
      </c>
      <c r="J16" s="195">
        <v>57.20097509</v>
      </c>
      <c r="K16" s="196">
        <f t="shared" si="0"/>
        <v>8.3937788313591139E-4</v>
      </c>
      <c r="L16" s="193"/>
    </row>
    <row r="17" spans="1:15" x14ac:dyDescent="0.2">
      <c r="A17" s="181"/>
      <c r="B17" s="197" t="s">
        <v>237</v>
      </c>
      <c r="C17" s="194">
        <v>0</v>
      </c>
      <c r="D17" s="194">
        <v>0</v>
      </c>
      <c r="E17" s="194">
        <v>0.42777599999999999</v>
      </c>
      <c r="F17" s="194">
        <v>188.79775213999997</v>
      </c>
      <c r="G17" s="194">
        <v>0</v>
      </c>
      <c r="H17" s="194">
        <v>0</v>
      </c>
      <c r="I17" s="194">
        <v>131.08779056999998</v>
      </c>
      <c r="J17" s="195">
        <v>320.31331870999992</v>
      </c>
      <c r="K17" s="196">
        <f t="shared" si="0"/>
        <v>4.7003379745888573E-3</v>
      </c>
      <c r="L17" s="193"/>
    </row>
    <row r="18" spans="1:15" x14ac:dyDescent="0.2">
      <c r="A18" s="181"/>
      <c r="B18" s="77" t="s">
        <v>248</v>
      </c>
      <c r="C18" s="194">
        <v>0</v>
      </c>
      <c r="D18" s="194">
        <v>28.830732359999999</v>
      </c>
      <c r="E18" s="194">
        <v>0.50719197000000005</v>
      </c>
      <c r="F18" s="194">
        <v>127.82251612</v>
      </c>
      <c r="G18" s="194">
        <v>0</v>
      </c>
      <c r="H18" s="194">
        <v>0</v>
      </c>
      <c r="I18" s="194">
        <v>0.29851999000000001</v>
      </c>
      <c r="J18" s="195">
        <v>157.45896044</v>
      </c>
      <c r="K18" s="196">
        <f t="shared" si="0"/>
        <v>2.3105824452634943E-3</v>
      </c>
      <c r="L18" s="193"/>
    </row>
    <row r="19" spans="1:15" x14ac:dyDescent="0.2">
      <c r="A19" s="181"/>
      <c r="B19" s="77" t="s">
        <v>249</v>
      </c>
      <c r="C19" s="194">
        <v>0</v>
      </c>
      <c r="D19" s="194">
        <v>32.233907080000002</v>
      </c>
      <c r="E19" s="194">
        <v>1.0052E-2</v>
      </c>
      <c r="F19" s="194">
        <v>92.507154510000021</v>
      </c>
      <c r="G19" s="194">
        <v>0</v>
      </c>
      <c r="H19" s="194">
        <v>8.4896600000000003E-2</v>
      </c>
      <c r="I19" s="194">
        <v>264.8607092900001</v>
      </c>
      <c r="J19" s="195">
        <v>389.69671947999984</v>
      </c>
      <c r="K19" s="196">
        <f t="shared" si="0"/>
        <v>5.7184830668964622E-3</v>
      </c>
      <c r="L19" s="193"/>
    </row>
    <row r="20" spans="1:15" x14ac:dyDescent="0.2">
      <c r="A20" s="180"/>
      <c r="B20" s="77" t="s">
        <v>250</v>
      </c>
      <c r="C20" s="194">
        <v>0</v>
      </c>
      <c r="D20" s="194">
        <v>0</v>
      </c>
      <c r="E20" s="194">
        <v>0</v>
      </c>
      <c r="F20" s="194">
        <v>0</v>
      </c>
      <c r="G20" s="194">
        <v>0</v>
      </c>
      <c r="H20" s="194">
        <v>9.630000000000001E-5</v>
      </c>
      <c r="I20" s="194">
        <v>654.27822191999974</v>
      </c>
      <c r="J20" s="195">
        <v>654.27831821999962</v>
      </c>
      <c r="K20" s="196">
        <f t="shared" si="0"/>
        <v>9.6010032847366183E-3</v>
      </c>
      <c r="L20" s="193"/>
    </row>
    <row r="21" spans="1:15" ht="15" x14ac:dyDescent="0.25">
      <c r="A21" s="180"/>
      <c r="B21" s="198" t="s">
        <v>228</v>
      </c>
      <c r="C21" s="199">
        <v>32907.957331860016</v>
      </c>
      <c r="D21" s="199">
        <v>6093.9646883000032</v>
      </c>
      <c r="E21" s="199">
        <v>5344.4299738200343</v>
      </c>
      <c r="F21" s="199">
        <v>4849.7779539300018</v>
      </c>
      <c r="G21" s="199">
        <v>2696.4928316299984</v>
      </c>
      <c r="H21" s="199">
        <v>2046.513527310002</v>
      </c>
      <c r="I21" s="199">
        <v>14207.733225019982</v>
      </c>
      <c r="J21" s="199">
        <v>68146.869531869786</v>
      </c>
      <c r="K21" s="200">
        <f t="shared" si="0"/>
        <v>1</v>
      </c>
      <c r="L21" s="1"/>
    </row>
    <row r="22" spans="1:15" ht="15" x14ac:dyDescent="0.25">
      <c r="A22" s="180"/>
      <c r="B22" s="201" t="s">
        <v>242</v>
      </c>
      <c r="C22" s="202">
        <f t="shared" ref="C22:J22" si="1">+C21/$J$21</f>
        <v>0.48289756459715549</v>
      </c>
      <c r="D22" s="202">
        <f t="shared" si="1"/>
        <v>8.9423985726154009E-2</v>
      </c>
      <c r="E22" s="202">
        <f t="shared" si="1"/>
        <v>7.8425172139721555E-2</v>
      </c>
      <c r="F22" s="202">
        <f t="shared" si="1"/>
        <v>7.1166555224696545E-2</v>
      </c>
      <c r="G22" s="202">
        <f t="shared" si="1"/>
        <v>3.9568843736379526E-2</v>
      </c>
      <c r="H22" s="202">
        <f t="shared" si="1"/>
        <v>3.0030924991395574E-2</v>
      </c>
      <c r="I22" s="202">
        <f t="shared" si="1"/>
        <v>0.20848695358450101</v>
      </c>
      <c r="J22" s="203">
        <f t="shared" si="1"/>
        <v>1</v>
      </c>
      <c r="K22" s="204"/>
      <c r="L22" s="1"/>
    </row>
    <row r="23" spans="1:15" x14ac:dyDescent="0.2">
      <c r="A23" s="180"/>
      <c r="B23" s="205"/>
      <c r="C23" s="205"/>
      <c r="D23" s="205"/>
      <c r="E23" s="205"/>
      <c r="F23" s="205"/>
      <c r="G23" s="205"/>
      <c r="H23" s="205"/>
      <c r="I23" s="205"/>
      <c r="J23" s="205"/>
      <c r="K23" s="205"/>
      <c r="L23" s="206"/>
      <c r="M23" s="206"/>
      <c r="N23" s="205"/>
    </row>
    <row r="24" spans="1:15" ht="12.75" customHeight="1" x14ac:dyDescent="0.2">
      <c r="A24" s="180"/>
      <c r="B24" s="185"/>
      <c r="C24" s="675">
        <v>2018</v>
      </c>
      <c r="D24" s="676"/>
      <c r="E24" s="676"/>
      <c r="F24" s="676"/>
      <c r="G24" s="676"/>
      <c r="H24" s="676"/>
      <c r="I24" s="676"/>
      <c r="J24" s="676"/>
      <c r="K24" s="676"/>
      <c r="L24" s="677"/>
    </row>
    <row r="25" spans="1:15" ht="67.5" x14ac:dyDescent="0.2">
      <c r="A25" s="180"/>
      <c r="B25" s="185"/>
      <c r="C25" s="187" t="s">
        <v>239</v>
      </c>
      <c r="D25" s="188" t="s">
        <v>231</v>
      </c>
      <c r="E25" s="188" t="s">
        <v>240</v>
      </c>
      <c r="F25" s="188" t="s">
        <v>241</v>
      </c>
      <c r="G25" s="188" t="s">
        <v>175</v>
      </c>
      <c r="H25" s="188" t="s">
        <v>185</v>
      </c>
      <c r="I25" s="188" t="s">
        <v>230</v>
      </c>
      <c r="J25" s="207" t="s">
        <v>229</v>
      </c>
      <c r="K25" s="207" t="s">
        <v>2</v>
      </c>
      <c r="L25" s="208" t="s">
        <v>3</v>
      </c>
    </row>
    <row r="26" spans="1:15" x14ac:dyDescent="0.2">
      <c r="A26" s="180"/>
      <c r="B26" s="209" t="s">
        <v>232</v>
      </c>
      <c r="C26" s="210">
        <v>1.0290362099999999</v>
      </c>
      <c r="D26" s="210">
        <v>87.362422669999958</v>
      </c>
      <c r="E26" s="210">
        <v>45.361102840000001</v>
      </c>
      <c r="F26" s="210">
        <v>0.75282657000000008</v>
      </c>
      <c r="G26" s="210">
        <v>1.6476744800000001</v>
      </c>
      <c r="H26" s="210">
        <v>5.8739617699999993</v>
      </c>
      <c r="I26" s="210">
        <v>331.52840126000018</v>
      </c>
      <c r="J26" s="211">
        <v>473.55542580000093</v>
      </c>
      <c r="K26" s="75">
        <f>+J26/$J$40</f>
        <v>6.2187872641333375E-3</v>
      </c>
      <c r="L26" s="76">
        <f>+J26/J7-1</f>
        <v>-6.6327598777711216E-2</v>
      </c>
      <c r="N26" s="193"/>
      <c r="O26" s="212"/>
    </row>
    <row r="27" spans="1:15" x14ac:dyDescent="0.2">
      <c r="A27" s="180"/>
      <c r="B27" s="213" t="s">
        <v>243</v>
      </c>
      <c r="C27" s="214">
        <v>3181.6518393900001</v>
      </c>
      <c r="D27" s="214">
        <v>262.91160696999998</v>
      </c>
      <c r="E27" s="214">
        <v>0</v>
      </c>
      <c r="F27" s="214">
        <v>0.19309999999999999</v>
      </c>
      <c r="G27" s="214">
        <v>0</v>
      </c>
      <c r="H27" s="214">
        <v>5.6930000000000001E-2</v>
      </c>
      <c r="I27" s="214">
        <v>315.71903619000005</v>
      </c>
      <c r="J27" s="215">
        <v>3760.5325125499999</v>
      </c>
      <c r="K27" s="81">
        <f t="shared" ref="K27:K40" si="2">+J27/$J$40</f>
        <v>4.9383768871190142E-2</v>
      </c>
      <c r="L27" s="82">
        <f t="shared" ref="L27:L40" si="3">+J27/J8-1</f>
        <v>0.24837497289739474</v>
      </c>
      <c r="N27" s="193"/>
      <c r="O27" s="212"/>
    </row>
    <row r="28" spans="1:15" x14ac:dyDescent="0.2">
      <c r="A28" s="180"/>
      <c r="B28" s="213" t="s">
        <v>233</v>
      </c>
      <c r="C28" s="214">
        <v>20592.236807360005</v>
      </c>
      <c r="D28" s="214">
        <v>2941.7884648400013</v>
      </c>
      <c r="E28" s="214">
        <v>0.30557793999999999</v>
      </c>
      <c r="F28" s="214">
        <v>0.12358677999999999</v>
      </c>
      <c r="G28" s="214">
        <v>0</v>
      </c>
      <c r="H28" s="214">
        <v>0</v>
      </c>
      <c r="I28" s="214">
        <v>432.59009302999988</v>
      </c>
      <c r="J28" s="215">
        <v>23967.044529950017</v>
      </c>
      <c r="K28" s="81">
        <f t="shared" si="2"/>
        <v>0.31473813446436377</v>
      </c>
      <c r="L28" s="82">
        <f t="shared" si="3"/>
        <v>0.1088182956881012</v>
      </c>
      <c r="N28" s="193"/>
      <c r="O28" s="212"/>
    </row>
    <row r="29" spans="1:15" x14ac:dyDescent="0.2">
      <c r="A29" s="180"/>
      <c r="B29" s="213" t="s">
        <v>234</v>
      </c>
      <c r="C29" s="214">
        <v>1450.2769037899998</v>
      </c>
      <c r="D29" s="214">
        <v>856.80362483999988</v>
      </c>
      <c r="E29" s="214">
        <v>68.182541450000016</v>
      </c>
      <c r="F29" s="214">
        <v>0</v>
      </c>
      <c r="G29" s="214">
        <v>0</v>
      </c>
      <c r="H29" s="214">
        <v>0</v>
      </c>
      <c r="I29" s="214">
        <v>0.67694474999999998</v>
      </c>
      <c r="J29" s="215">
        <v>2375.9400148299969</v>
      </c>
      <c r="K29" s="81">
        <f t="shared" si="2"/>
        <v>3.1201132327031464E-2</v>
      </c>
      <c r="L29" s="82">
        <f t="shared" si="3"/>
        <v>0.10413727038535736</v>
      </c>
      <c r="N29" s="193"/>
      <c r="O29" s="212"/>
    </row>
    <row r="30" spans="1:15" x14ac:dyDescent="0.2">
      <c r="A30" s="180"/>
      <c r="B30" s="213" t="s">
        <v>235</v>
      </c>
      <c r="C30" s="214">
        <v>2645.1042054599998</v>
      </c>
      <c r="D30" s="214">
        <v>101.09521876000001</v>
      </c>
      <c r="E30" s="214">
        <v>67.028821199999996</v>
      </c>
      <c r="F30" s="214">
        <v>0</v>
      </c>
      <c r="G30" s="214">
        <v>0</v>
      </c>
      <c r="H30" s="214">
        <v>0</v>
      </c>
      <c r="I30" s="214">
        <v>1.0389646299999999</v>
      </c>
      <c r="J30" s="215">
        <v>2814.2672100500004</v>
      </c>
      <c r="K30" s="81">
        <f t="shared" si="2"/>
        <v>3.6957298196216695E-2</v>
      </c>
      <c r="L30" s="82">
        <f t="shared" si="3"/>
        <v>-0.15736269656937885</v>
      </c>
      <c r="N30" s="193"/>
      <c r="O30" s="212"/>
    </row>
    <row r="31" spans="1:15" x14ac:dyDescent="0.2">
      <c r="A31" s="180"/>
      <c r="B31" s="213" t="s">
        <v>244</v>
      </c>
      <c r="C31" s="214">
        <v>8324.8297614799976</v>
      </c>
      <c r="D31" s="214">
        <v>1182.1137996599998</v>
      </c>
      <c r="E31" s="214">
        <v>5215.9403344099828</v>
      </c>
      <c r="F31" s="214">
        <v>323.21583755000017</v>
      </c>
      <c r="G31" s="214">
        <v>31.910068869999996</v>
      </c>
      <c r="H31" s="214">
        <v>2013.0696404500047</v>
      </c>
      <c r="I31" s="214">
        <v>7068.5017389000304</v>
      </c>
      <c r="J31" s="215">
        <v>24159.581181320056</v>
      </c>
      <c r="K31" s="81">
        <f t="shared" si="2"/>
        <v>0.31726654911275715</v>
      </c>
      <c r="L31" s="82">
        <f t="shared" si="3"/>
        <v>0.11238030808787314</v>
      </c>
      <c r="N31" s="193"/>
      <c r="O31" s="212"/>
    </row>
    <row r="32" spans="1:15" x14ac:dyDescent="0.2">
      <c r="A32" s="180"/>
      <c r="B32" s="213" t="s">
        <v>236</v>
      </c>
      <c r="C32" s="214">
        <v>0.18954622000000004</v>
      </c>
      <c r="D32" s="214">
        <v>1636.0563842699994</v>
      </c>
      <c r="E32" s="214">
        <v>174.1931721899999</v>
      </c>
      <c r="F32" s="214">
        <v>1384.05540013</v>
      </c>
      <c r="G32" s="214">
        <v>8.5672400000000003E-3</v>
      </c>
      <c r="H32" s="214">
        <v>1.5509256800000004</v>
      </c>
      <c r="I32" s="214">
        <v>1612.4507215799972</v>
      </c>
      <c r="J32" s="215">
        <v>4808.504717309992</v>
      </c>
      <c r="K32" s="81">
        <f t="shared" si="2"/>
        <v>6.314586691730055E-2</v>
      </c>
      <c r="L32" s="82">
        <f t="shared" si="3"/>
        <v>0.13561542769230028</v>
      </c>
      <c r="N32" s="193"/>
      <c r="O32" s="212"/>
    </row>
    <row r="33" spans="1:15" x14ac:dyDescent="0.2">
      <c r="A33" s="180"/>
      <c r="B33" s="213" t="s">
        <v>245</v>
      </c>
      <c r="C33" s="214">
        <v>0.14010394999999998</v>
      </c>
      <c r="D33" s="214">
        <v>1.7964018800000001</v>
      </c>
      <c r="E33" s="214">
        <v>367.30175776000038</v>
      </c>
      <c r="F33" s="214">
        <v>2851.0789740800005</v>
      </c>
      <c r="G33" s="214">
        <v>3616.2389770500026</v>
      </c>
      <c r="H33" s="214">
        <v>1.5738398300000001</v>
      </c>
      <c r="I33" s="214">
        <v>4720.7587129600133</v>
      </c>
      <c r="J33" s="215">
        <v>11558.888767510027</v>
      </c>
      <c r="K33" s="81">
        <f t="shared" si="2"/>
        <v>0.151792728662101</v>
      </c>
      <c r="L33" s="82">
        <f t="shared" si="3"/>
        <v>0.21307819729427324</v>
      </c>
      <c r="N33" s="193"/>
      <c r="O33" s="212"/>
    </row>
    <row r="34" spans="1:15" x14ac:dyDescent="0.2">
      <c r="A34" s="180"/>
      <c r="B34" s="213" t="s">
        <v>246</v>
      </c>
      <c r="C34" s="214">
        <v>0</v>
      </c>
      <c r="D34" s="214">
        <v>7.5147600000000009E-2</v>
      </c>
      <c r="E34" s="214">
        <v>2.0278999999999998E-2</v>
      </c>
      <c r="F34" s="214">
        <v>488.53691543000008</v>
      </c>
      <c r="G34" s="214">
        <v>0</v>
      </c>
      <c r="H34" s="214">
        <v>1.16507793</v>
      </c>
      <c r="I34" s="214">
        <v>19.342581419999998</v>
      </c>
      <c r="J34" s="215">
        <v>509.14000137999972</v>
      </c>
      <c r="K34" s="81">
        <f t="shared" si="2"/>
        <v>6.6860882248237262E-3</v>
      </c>
      <c r="L34" s="82">
        <f t="shared" si="3"/>
        <v>0.106565030144951</v>
      </c>
      <c r="N34" s="193"/>
      <c r="O34" s="212"/>
    </row>
    <row r="35" spans="1:15" x14ac:dyDescent="0.2">
      <c r="A35" s="180"/>
      <c r="B35" s="213" t="s">
        <v>247</v>
      </c>
      <c r="C35" s="214">
        <v>0</v>
      </c>
      <c r="D35" s="214">
        <v>0</v>
      </c>
      <c r="E35" s="214">
        <v>0</v>
      </c>
      <c r="F35" s="214">
        <v>0</v>
      </c>
      <c r="G35" s="214">
        <v>0</v>
      </c>
      <c r="H35" s="214">
        <v>0</v>
      </c>
      <c r="I35" s="214">
        <v>63.501483050000004</v>
      </c>
      <c r="J35" s="215">
        <v>63.501483050000004</v>
      </c>
      <c r="K35" s="81">
        <f t="shared" si="2"/>
        <v>8.3390917415377709E-4</v>
      </c>
      <c r="L35" s="82">
        <f t="shared" si="3"/>
        <v>0.11014686288278797</v>
      </c>
      <c r="N35" s="193"/>
      <c r="O35" s="212"/>
    </row>
    <row r="36" spans="1:15" x14ac:dyDescent="0.2">
      <c r="A36" s="180"/>
      <c r="B36" s="213" t="s">
        <v>237</v>
      </c>
      <c r="C36" s="214">
        <v>0</v>
      </c>
      <c r="D36" s="214">
        <v>0</v>
      </c>
      <c r="E36" s="214">
        <v>0.35836400000000002</v>
      </c>
      <c r="F36" s="214">
        <v>123.33671484999999</v>
      </c>
      <c r="G36" s="214">
        <v>0</v>
      </c>
      <c r="H36" s="214">
        <v>0</v>
      </c>
      <c r="I36" s="214">
        <v>104.63331644999997</v>
      </c>
      <c r="J36" s="215">
        <v>228.32839530000007</v>
      </c>
      <c r="K36" s="81">
        <f t="shared" si="2"/>
        <v>2.9984361689719655E-3</v>
      </c>
      <c r="L36" s="82">
        <f t="shared" si="3"/>
        <v>-0.28717170981353934</v>
      </c>
      <c r="N36" s="193"/>
      <c r="O36" s="212"/>
    </row>
    <row r="37" spans="1:15" x14ac:dyDescent="0.2">
      <c r="A37" s="180"/>
      <c r="B37" s="213" t="s">
        <v>248</v>
      </c>
      <c r="C37" s="214">
        <v>0</v>
      </c>
      <c r="D37" s="214">
        <v>37.844885099999999</v>
      </c>
      <c r="E37" s="214">
        <v>0.60668999999999995</v>
      </c>
      <c r="F37" s="214">
        <v>155.50023431000002</v>
      </c>
      <c r="G37" s="214">
        <v>0</v>
      </c>
      <c r="H37" s="214">
        <v>0</v>
      </c>
      <c r="I37" s="214">
        <v>0.39309156000000001</v>
      </c>
      <c r="J37" s="215">
        <v>194.34490097000003</v>
      </c>
      <c r="K37" s="81">
        <f t="shared" si="2"/>
        <v>2.5521608013671471E-3</v>
      </c>
      <c r="L37" s="82">
        <f t="shared" si="3"/>
        <v>0.23425748796338253</v>
      </c>
      <c r="N37" s="193"/>
      <c r="O37" s="212"/>
    </row>
    <row r="38" spans="1:15" x14ac:dyDescent="0.2">
      <c r="A38" s="180"/>
      <c r="B38" s="213" t="s">
        <v>249</v>
      </c>
      <c r="C38" s="214">
        <v>0</v>
      </c>
      <c r="D38" s="214">
        <v>15.297423369999999</v>
      </c>
      <c r="E38" s="214">
        <v>2.8218010000000002E-2</v>
      </c>
      <c r="F38" s="214">
        <v>113.97717261999999</v>
      </c>
      <c r="G38" s="214">
        <v>0</v>
      </c>
      <c r="H38" s="214">
        <v>9.4550000000000005E-4</v>
      </c>
      <c r="I38" s="214">
        <v>323.03731190999997</v>
      </c>
      <c r="J38" s="215">
        <v>452.34107140999993</v>
      </c>
      <c r="K38" s="81">
        <f t="shared" si="2"/>
        <v>5.9401977903151939E-3</v>
      </c>
      <c r="L38" s="82">
        <f t="shared" si="3"/>
        <v>0.16075155062529367</v>
      </c>
      <c r="N38" s="193"/>
      <c r="O38" s="212"/>
    </row>
    <row r="39" spans="1:15" x14ac:dyDescent="0.2">
      <c r="A39" s="180"/>
      <c r="B39" s="213" t="s">
        <v>250</v>
      </c>
      <c r="C39" s="214">
        <v>0</v>
      </c>
      <c r="D39" s="214">
        <v>0</v>
      </c>
      <c r="E39" s="214">
        <v>0</v>
      </c>
      <c r="F39" s="214">
        <v>0</v>
      </c>
      <c r="G39" s="214">
        <v>0</v>
      </c>
      <c r="H39" s="214">
        <v>5.4919080000000002E-2</v>
      </c>
      <c r="I39" s="214">
        <v>783.13477583000156</v>
      </c>
      <c r="J39" s="215">
        <v>783.18969491000155</v>
      </c>
      <c r="K39" s="81">
        <f t="shared" si="2"/>
        <v>1.028494202527366E-2</v>
      </c>
      <c r="L39" s="82">
        <f t="shared" si="3"/>
        <v>0.19702834879308306</v>
      </c>
      <c r="N39" s="193"/>
      <c r="O39" s="212"/>
    </row>
    <row r="40" spans="1:15" x14ac:dyDescent="0.2">
      <c r="A40" s="180"/>
      <c r="B40" s="216" t="s">
        <v>229</v>
      </c>
      <c r="C40" s="217">
        <v>36195.45820386002</v>
      </c>
      <c r="D40" s="217">
        <v>7123.1453799600049</v>
      </c>
      <c r="E40" s="217">
        <v>5939.3268587999992</v>
      </c>
      <c r="F40" s="217">
        <v>5440.7707623200085</v>
      </c>
      <c r="G40" s="217">
        <v>3649.8052876400025</v>
      </c>
      <c r="H40" s="217">
        <v>2023.3462402400039</v>
      </c>
      <c r="I40" s="217">
        <v>15777.307173519974</v>
      </c>
      <c r="J40" s="217">
        <v>76149.159906340123</v>
      </c>
      <c r="K40" s="218">
        <f t="shared" si="2"/>
        <v>1</v>
      </c>
      <c r="L40" s="219">
        <f t="shared" si="3"/>
        <v>0.11742711630690472</v>
      </c>
      <c r="N40" s="220"/>
      <c r="O40" s="212"/>
    </row>
    <row r="41" spans="1:15" x14ac:dyDescent="0.2">
      <c r="A41" s="180"/>
      <c r="B41" s="221" t="s">
        <v>2</v>
      </c>
      <c r="C41" s="202">
        <f t="shared" ref="C41:J41" si="4">+C40/$J$40</f>
        <v>0.47532314536862558</v>
      </c>
      <c r="D41" s="202">
        <f t="shared" si="4"/>
        <v>9.3542008719743441E-2</v>
      </c>
      <c r="E41" s="202">
        <f t="shared" si="4"/>
        <v>7.7995960377042789E-2</v>
      </c>
      <c r="F41" s="202">
        <f t="shared" si="4"/>
        <v>7.1448861274528833E-2</v>
      </c>
      <c r="G41" s="202">
        <f t="shared" si="4"/>
        <v>4.7929685529414782E-2</v>
      </c>
      <c r="H41" s="202">
        <f t="shared" si="4"/>
        <v>2.6570828131638278E-2</v>
      </c>
      <c r="I41" s="202">
        <f t="shared" si="4"/>
        <v>0.20718951059900487</v>
      </c>
      <c r="J41" s="222">
        <f t="shared" si="4"/>
        <v>1</v>
      </c>
      <c r="K41" s="223"/>
      <c r="L41" s="224"/>
      <c r="N41" s="220"/>
      <c r="O41" s="212"/>
    </row>
    <row r="42" spans="1:15" x14ac:dyDescent="0.2">
      <c r="A42" s="180"/>
      <c r="B42" s="225"/>
      <c r="C42" s="225"/>
      <c r="D42" s="225"/>
      <c r="E42" s="225"/>
      <c r="F42" s="225"/>
      <c r="G42" s="225"/>
      <c r="H42" s="225"/>
      <c r="I42" s="225"/>
      <c r="J42" s="225"/>
      <c r="K42" s="225"/>
      <c r="L42" s="226"/>
      <c r="M42" s="205"/>
      <c r="N42" s="227"/>
      <c r="O42" s="212"/>
    </row>
    <row r="43" spans="1:15" x14ac:dyDescent="0.2">
      <c r="A43" s="180"/>
      <c r="B43" s="228" t="s">
        <v>3</v>
      </c>
      <c r="C43" s="229">
        <f>+C40/C21-1</f>
        <v>9.9899876459885739E-2</v>
      </c>
      <c r="D43" s="229">
        <f t="shared" ref="D43:J43" si="5">+D40/D21-1</f>
        <v>0.16888524044715236</v>
      </c>
      <c r="E43" s="229">
        <f t="shared" si="5"/>
        <v>0.11131156884721061</v>
      </c>
      <c r="F43" s="229">
        <f t="shared" si="5"/>
        <v>0.12185976636540596</v>
      </c>
      <c r="G43" s="229">
        <f t="shared" si="5"/>
        <v>0.35353791592827566</v>
      </c>
      <c r="H43" s="229">
        <f t="shared" si="5"/>
        <v>-1.1320368402572889E-2</v>
      </c>
      <c r="I43" s="229">
        <f t="shared" si="5"/>
        <v>0.11047321368168395</v>
      </c>
      <c r="J43" s="230">
        <f t="shared" si="5"/>
        <v>0.11742711630690472</v>
      </c>
      <c r="K43" s="225"/>
      <c r="L43" s="231"/>
      <c r="N43" s="220"/>
      <c r="O43" s="212"/>
    </row>
    <row r="44" spans="1:15" x14ac:dyDescent="0.2">
      <c r="A44" s="180"/>
      <c r="B44" s="678" t="s">
        <v>50</v>
      </c>
      <c r="C44" s="678"/>
      <c r="D44" s="678"/>
      <c r="E44" s="678"/>
      <c r="F44" s="678"/>
      <c r="G44" s="678"/>
      <c r="H44" s="678"/>
      <c r="I44" s="678"/>
      <c r="J44" s="678"/>
      <c r="K44" s="232"/>
      <c r="L44" s="232"/>
      <c r="M44" s="233"/>
      <c r="N44" s="234"/>
      <c r="O44" s="212"/>
    </row>
    <row r="45" spans="1:15" x14ac:dyDescent="0.2">
      <c r="A45" s="180"/>
      <c r="B45" s="182"/>
      <c r="N45" s="220"/>
      <c r="O45" s="212"/>
    </row>
    <row r="46" spans="1:15" x14ac:dyDescent="0.2">
      <c r="A46" s="180"/>
      <c r="B46" s="182"/>
      <c r="N46" s="220"/>
      <c r="O46" s="220"/>
    </row>
    <row r="47" spans="1:15" x14ac:dyDescent="0.2">
      <c r="A47" s="180"/>
      <c r="B47" s="182"/>
      <c r="N47" s="220"/>
      <c r="O47" s="220"/>
    </row>
    <row r="48" spans="1:15" x14ac:dyDescent="0.2">
      <c r="A48" s="180"/>
      <c r="B48" s="182"/>
      <c r="N48" s="220"/>
      <c r="O48" s="220"/>
    </row>
    <row r="49" spans="1:2" x14ac:dyDescent="0.2">
      <c r="A49" s="180"/>
      <c r="B49" s="182"/>
    </row>
    <row r="50" spans="1:2" x14ac:dyDescent="0.2">
      <c r="A50" s="180"/>
      <c r="B50" s="182"/>
    </row>
    <row r="51" spans="1:2" x14ac:dyDescent="0.2">
      <c r="A51" s="180"/>
      <c r="B51" s="182"/>
    </row>
    <row r="52" spans="1:2" x14ac:dyDescent="0.2">
      <c r="A52" s="180"/>
      <c r="B52" s="182"/>
    </row>
    <row r="53" spans="1:2" x14ac:dyDescent="0.2">
      <c r="A53" s="180"/>
      <c r="B53" s="182"/>
    </row>
    <row r="54" spans="1:2" x14ac:dyDescent="0.2">
      <c r="A54" s="180"/>
      <c r="B54" s="182"/>
    </row>
    <row r="55" spans="1:2" x14ac:dyDescent="0.2">
      <c r="A55" s="180"/>
      <c r="B55" s="182"/>
    </row>
    <row r="56" spans="1:2" x14ac:dyDescent="0.2">
      <c r="A56" s="180"/>
      <c r="B56" s="182"/>
    </row>
    <row r="57" spans="1:2" x14ac:dyDescent="0.2">
      <c r="A57" s="180"/>
      <c r="B57" s="182"/>
    </row>
    <row r="58" spans="1:2" x14ac:dyDescent="0.2">
      <c r="A58" s="180"/>
      <c r="B58" s="182"/>
    </row>
    <row r="59" spans="1:2" x14ac:dyDescent="0.2">
      <c r="A59" s="180"/>
      <c r="B59" s="182"/>
    </row>
    <row r="60" spans="1:2" x14ac:dyDescent="0.2">
      <c r="A60" s="180"/>
      <c r="B60" s="182"/>
    </row>
    <row r="61" spans="1:2" x14ac:dyDescent="0.2">
      <c r="A61" s="180"/>
      <c r="B61" s="182"/>
    </row>
    <row r="62" spans="1:2" x14ac:dyDescent="0.2">
      <c r="A62" s="180"/>
      <c r="B62" s="182"/>
    </row>
    <row r="63" spans="1:2" x14ac:dyDescent="0.2">
      <c r="A63" s="180"/>
      <c r="B63" s="182"/>
    </row>
    <row r="64" spans="1:2" x14ac:dyDescent="0.2">
      <c r="A64" s="180"/>
      <c r="B64" s="182"/>
    </row>
    <row r="65" spans="1:2" x14ac:dyDescent="0.2">
      <c r="A65" s="180"/>
      <c r="B65" s="182"/>
    </row>
    <row r="66" spans="1:2" x14ac:dyDescent="0.2">
      <c r="A66" s="180"/>
      <c r="B66" s="182"/>
    </row>
    <row r="67" spans="1:2" x14ac:dyDescent="0.2">
      <c r="A67" s="180"/>
      <c r="B67" s="182"/>
    </row>
    <row r="68" spans="1:2" x14ac:dyDescent="0.2">
      <c r="A68" s="180"/>
      <c r="B68" s="182"/>
    </row>
    <row r="69" spans="1:2" x14ac:dyDescent="0.2">
      <c r="A69" s="180"/>
      <c r="B69" s="182"/>
    </row>
    <row r="70" spans="1:2" x14ac:dyDescent="0.2">
      <c r="A70" s="180"/>
      <c r="B70" s="182"/>
    </row>
    <row r="71" spans="1:2" x14ac:dyDescent="0.2">
      <c r="A71" s="180"/>
      <c r="B71" s="182"/>
    </row>
    <row r="72" spans="1:2" x14ac:dyDescent="0.2">
      <c r="A72" s="180"/>
      <c r="B72" s="182"/>
    </row>
    <row r="73" spans="1:2" x14ac:dyDescent="0.2">
      <c r="A73" s="180"/>
      <c r="B73" s="182"/>
    </row>
    <row r="74" spans="1:2" x14ac:dyDescent="0.2">
      <c r="A74" s="180"/>
      <c r="B74" s="182"/>
    </row>
    <row r="75" spans="1:2" x14ac:dyDescent="0.2">
      <c r="A75" s="180"/>
      <c r="B75" s="182"/>
    </row>
    <row r="76" spans="1:2" x14ac:dyDescent="0.2">
      <c r="A76" s="180"/>
      <c r="B76" s="182"/>
    </row>
    <row r="77" spans="1:2" x14ac:dyDescent="0.2">
      <c r="A77" s="180"/>
      <c r="B77" s="182"/>
    </row>
  </sheetData>
  <mergeCells count="3">
    <mergeCell ref="C5:K5"/>
    <mergeCell ref="C24:L24"/>
    <mergeCell ref="B44:J44"/>
  </mergeCells>
  <pageMargins left="0.7" right="0.7" top="0.75" bottom="0.75" header="0.3" footer="0.3"/>
  <pageSetup paperSize="1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I109"/>
  <sheetViews>
    <sheetView zoomScaleNormal="100" workbookViewId="0"/>
  </sheetViews>
  <sheetFormatPr baseColWidth="10" defaultColWidth="11.42578125" defaultRowHeight="11.25" x14ac:dyDescent="0.2"/>
  <cols>
    <col min="1" max="1" width="3.7109375" style="235" customWidth="1"/>
    <col min="2" max="2" width="12.85546875" style="235" customWidth="1"/>
    <col min="3" max="3" width="32.140625" style="235" customWidth="1"/>
    <col min="4" max="7" width="11.42578125" style="235" customWidth="1"/>
    <col min="8" max="8" width="11.42578125" style="235"/>
    <col min="9" max="9" width="11.42578125" style="236"/>
    <col min="10" max="16384" width="11.42578125" style="235"/>
  </cols>
  <sheetData>
    <row r="2" spans="2:9" ht="15" x14ac:dyDescent="0.25">
      <c r="B2" s="237" t="s">
        <v>251</v>
      </c>
      <c r="C2" s="238"/>
      <c r="D2" s="238"/>
      <c r="E2" s="238"/>
      <c r="F2" s="238"/>
      <c r="G2" s="238"/>
      <c r="H2" s="238"/>
      <c r="I2" s="239"/>
    </row>
    <row r="3" spans="2:9" ht="13.5" customHeight="1" x14ac:dyDescent="0.2">
      <c r="B3" s="240" t="s">
        <v>56</v>
      </c>
      <c r="C3" s="238"/>
      <c r="D3" s="238"/>
      <c r="E3" s="238"/>
      <c r="F3" s="238"/>
      <c r="G3" s="238"/>
      <c r="H3" s="238"/>
      <c r="I3" s="239"/>
    </row>
    <row r="4" spans="2:9" x14ac:dyDescent="0.2">
      <c r="B4" s="238"/>
      <c r="C4" s="238"/>
      <c r="D4" s="238"/>
      <c r="E4" s="238"/>
      <c r="F4" s="238"/>
      <c r="G4" s="238"/>
      <c r="H4" s="238"/>
      <c r="I4" s="239"/>
    </row>
    <row r="5" spans="2:9" ht="33" customHeight="1" x14ac:dyDescent="0.2">
      <c r="B5" s="686"/>
      <c r="C5" s="688" t="s">
        <v>252</v>
      </c>
      <c r="D5" s="682">
        <v>2014</v>
      </c>
      <c r="E5" s="682">
        <v>2015</v>
      </c>
      <c r="F5" s="682">
        <v>2016</v>
      </c>
      <c r="G5" s="682">
        <v>2017</v>
      </c>
      <c r="H5" s="684">
        <v>2018</v>
      </c>
      <c r="I5" s="685" t="s">
        <v>3</v>
      </c>
    </row>
    <row r="6" spans="2:9" x14ac:dyDescent="0.2">
      <c r="B6" s="687"/>
      <c r="C6" s="688"/>
      <c r="D6" s="683"/>
      <c r="E6" s="683"/>
      <c r="F6" s="683"/>
      <c r="G6" s="683"/>
      <c r="H6" s="684"/>
      <c r="I6" s="685"/>
    </row>
    <row r="7" spans="2:9" ht="15" customHeight="1" x14ac:dyDescent="0.2">
      <c r="B7" s="679" t="s">
        <v>232</v>
      </c>
      <c r="C7" s="241" t="s">
        <v>253</v>
      </c>
      <c r="D7" s="242">
        <v>191729.63766000001</v>
      </c>
      <c r="E7" s="242">
        <v>285658.86089000001</v>
      </c>
      <c r="F7" s="242">
        <v>201736.85234000001</v>
      </c>
      <c r="G7" s="242">
        <v>194129.00746000002</v>
      </c>
      <c r="H7" s="243">
        <v>166507.27427000005</v>
      </c>
      <c r="I7" s="244">
        <v>-0.14228545002833426</v>
      </c>
    </row>
    <row r="8" spans="2:9" x14ac:dyDescent="0.2">
      <c r="B8" s="680"/>
      <c r="C8" s="241" t="s">
        <v>254</v>
      </c>
      <c r="D8" s="242">
        <v>99398.767109999899</v>
      </c>
      <c r="E8" s="242">
        <v>102910.96587000019</v>
      </c>
      <c r="F8" s="242">
        <v>95549.774879999997</v>
      </c>
      <c r="G8" s="242">
        <v>109025.83574000004</v>
      </c>
      <c r="H8" s="243">
        <v>108726.91815000003</v>
      </c>
      <c r="I8" s="244">
        <v>-2.7417133560238005E-3</v>
      </c>
    </row>
    <row r="9" spans="2:9" x14ac:dyDescent="0.2">
      <c r="B9" s="680"/>
      <c r="C9" s="241" t="s">
        <v>255</v>
      </c>
      <c r="D9" s="242">
        <v>168425.84022000025</v>
      </c>
      <c r="E9" s="242">
        <v>176284.34789000024</v>
      </c>
      <c r="F9" s="242">
        <v>128605.46882999997</v>
      </c>
      <c r="G9" s="242">
        <v>117212.14462000006</v>
      </c>
      <c r="H9" s="243">
        <v>91479.9493900003</v>
      </c>
      <c r="I9" s="244">
        <v>-0.21953523087068438</v>
      </c>
    </row>
    <row r="10" spans="2:9" x14ac:dyDescent="0.2">
      <c r="B10" s="680"/>
      <c r="C10" s="241" t="s">
        <v>257</v>
      </c>
      <c r="D10" s="242">
        <v>1479.2903999999999</v>
      </c>
      <c r="E10" s="242">
        <v>564.13389000000006</v>
      </c>
      <c r="F10" s="242">
        <v>102.42340000000002</v>
      </c>
      <c r="G10" s="242">
        <v>203.08</v>
      </c>
      <c r="H10" s="243">
        <v>562.94048999999995</v>
      </c>
      <c r="I10" s="244">
        <v>1.7720134429781362</v>
      </c>
    </row>
    <row r="11" spans="2:9" ht="18" customHeight="1" x14ac:dyDescent="0.2">
      <c r="B11" s="681"/>
      <c r="C11" s="245" t="s">
        <v>258</v>
      </c>
      <c r="D11" s="246">
        <v>461033.53539000015</v>
      </c>
      <c r="E11" s="246">
        <v>565418.30854000046</v>
      </c>
      <c r="F11" s="246">
        <v>425994.51945000002</v>
      </c>
      <c r="G11" s="246">
        <v>420570.06782000017</v>
      </c>
      <c r="H11" s="247">
        <v>367277.08230000042</v>
      </c>
      <c r="I11" s="248">
        <v>-0.12671606849303552</v>
      </c>
    </row>
    <row r="12" spans="2:9" x14ac:dyDescent="0.2">
      <c r="B12" s="679" t="s">
        <v>259</v>
      </c>
      <c r="C12" s="241" t="s">
        <v>260</v>
      </c>
      <c r="D12" s="242">
        <v>6376125.6169999996</v>
      </c>
      <c r="E12" s="242">
        <v>7314549.625</v>
      </c>
      <c r="F12" s="242">
        <v>4297902.2479999997</v>
      </c>
      <c r="G12" s="242">
        <v>4066380</v>
      </c>
      <c r="H12" s="243">
        <v>5987363.4440000001</v>
      </c>
      <c r="I12" s="244">
        <v>0.47240627880325992</v>
      </c>
    </row>
    <row r="13" spans="2:9" ht="12" customHeight="1" x14ac:dyDescent="0.2">
      <c r="B13" s="680"/>
      <c r="C13" s="241" t="s">
        <v>262</v>
      </c>
      <c r="D13" s="242">
        <v>5099416.0070000002</v>
      </c>
      <c r="E13" s="242">
        <v>3954359.5189999999</v>
      </c>
      <c r="F13" s="242">
        <v>3243066.7710000002</v>
      </c>
      <c r="G13" s="242">
        <v>3523822.14</v>
      </c>
      <c r="H13" s="243">
        <v>5198171.7520000003</v>
      </c>
      <c r="I13" s="244">
        <v>0.47515156709924078</v>
      </c>
    </row>
    <row r="14" spans="2:9" x14ac:dyDescent="0.2">
      <c r="B14" s="680"/>
      <c r="C14" s="241" t="s">
        <v>263</v>
      </c>
      <c r="D14" s="242">
        <v>438964.72498000006</v>
      </c>
      <c r="E14" s="242">
        <v>426121.83951000014</v>
      </c>
      <c r="F14" s="242">
        <v>450955.56196000008</v>
      </c>
      <c r="G14" s="242">
        <v>431542.82618999993</v>
      </c>
      <c r="H14" s="243">
        <v>387960.53260999999</v>
      </c>
      <c r="I14" s="244">
        <v>-0.1009918157249392</v>
      </c>
    </row>
    <row r="15" spans="2:9" x14ac:dyDescent="0.2">
      <c r="B15" s="680"/>
      <c r="C15" s="241" t="s">
        <v>264</v>
      </c>
      <c r="D15" s="242">
        <v>6293.5823599999976</v>
      </c>
      <c r="E15" s="242">
        <v>8032.3588900000022</v>
      </c>
      <c r="F15" s="242">
        <v>19667.895650000009</v>
      </c>
      <c r="G15" s="242">
        <v>49639.616909999946</v>
      </c>
      <c r="H15" s="243">
        <v>83087.39490999993</v>
      </c>
      <c r="I15" s="244">
        <v>0.67381217023981299</v>
      </c>
    </row>
    <row r="16" spans="2:9" x14ac:dyDescent="0.2">
      <c r="B16" s="680"/>
      <c r="C16" s="241" t="s">
        <v>265</v>
      </c>
      <c r="D16" s="242">
        <v>6450.048319999999</v>
      </c>
      <c r="E16" s="242">
        <v>3619.7487699999988</v>
      </c>
      <c r="F16" s="242">
        <v>2247.7859500000022</v>
      </c>
      <c r="G16" s="242">
        <v>2163.6766599999978</v>
      </c>
      <c r="H16" s="243">
        <v>1646.4083400000002</v>
      </c>
      <c r="I16" s="244">
        <v>-0.23906914076523711</v>
      </c>
    </row>
    <row r="17" spans="2:9" ht="18" customHeight="1" x14ac:dyDescent="0.2">
      <c r="B17" s="681"/>
      <c r="C17" s="245" t="s">
        <v>266</v>
      </c>
      <c r="D17" s="246">
        <v>11927249.979659999</v>
      </c>
      <c r="E17" s="246">
        <v>11706683.09117</v>
      </c>
      <c r="F17" s="246">
        <v>8013840.2625600006</v>
      </c>
      <c r="G17" s="246">
        <v>8073548.2597600017</v>
      </c>
      <c r="H17" s="247">
        <v>11658229.53186</v>
      </c>
      <c r="I17" s="248">
        <v>0.44400320116579794</v>
      </c>
    </row>
    <row r="18" spans="2:9" ht="15" customHeight="1" x14ac:dyDescent="0.2">
      <c r="B18" s="679" t="s">
        <v>267</v>
      </c>
      <c r="C18" s="241" t="s">
        <v>268</v>
      </c>
      <c r="D18" s="242">
        <v>2529393.7089999998</v>
      </c>
      <c r="E18" s="242">
        <v>2368806.1371599999</v>
      </c>
      <c r="F18" s="242">
        <v>2336941.9672500002</v>
      </c>
      <c r="G18" s="242">
        <v>2101634.6507999999</v>
      </c>
      <c r="H18" s="243">
        <v>3585178.9339999999</v>
      </c>
      <c r="I18" s="244">
        <v>0.70590018233439378</v>
      </c>
    </row>
    <row r="19" spans="2:9" ht="12" customHeight="1" x14ac:dyDescent="0.2">
      <c r="B19" s="680"/>
      <c r="C19" s="241" t="s">
        <v>269</v>
      </c>
      <c r="D19" s="242">
        <v>1712663.1427100003</v>
      </c>
      <c r="E19" s="242">
        <v>2056250.6703900003</v>
      </c>
      <c r="F19" s="242">
        <v>2345583.8607600005</v>
      </c>
      <c r="G19" s="242">
        <v>2766474.0741499998</v>
      </c>
      <c r="H19" s="243">
        <v>2418123.0199799989</v>
      </c>
      <c r="I19" s="244">
        <v>-0.12591878500687981</v>
      </c>
    </row>
    <row r="20" spans="2:9" x14ac:dyDescent="0.2">
      <c r="B20" s="680"/>
      <c r="C20" s="241" t="s">
        <v>270</v>
      </c>
      <c r="D20" s="242">
        <v>2049308.1475999998</v>
      </c>
      <c r="E20" s="242">
        <v>1782272.9810799998</v>
      </c>
      <c r="F20" s="242">
        <v>2153915.4769000001</v>
      </c>
      <c r="G20" s="242">
        <v>1932590.15386</v>
      </c>
      <c r="H20" s="243">
        <v>1500321.41494</v>
      </c>
      <c r="I20" s="244">
        <v>-0.22367325946301708</v>
      </c>
    </row>
    <row r="21" spans="2:9" x14ac:dyDescent="0.2">
      <c r="B21" s="680"/>
      <c r="C21" s="241" t="s">
        <v>233</v>
      </c>
      <c r="D21" s="242">
        <v>1326441.6643099999</v>
      </c>
      <c r="E21" s="242">
        <v>1208483.1461999994</v>
      </c>
      <c r="F21" s="242">
        <v>1652664.4247599996</v>
      </c>
      <c r="G21" s="242">
        <v>1407694.76856</v>
      </c>
      <c r="H21" s="243">
        <v>1371271.6704500001</v>
      </c>
      <c r="I21" s="244">
        <v>-2.587428675838499E-2</v>
      </c>
    </row>
    <row r="22" spans="2:9" x14ac:dyDescent="0.2">
      <c r="B22" s="680"/>
      <c r="C22" s="241" t="s">
        <v>271</v>
      </c>
      <c r="D22" s="242">
        <v>793017.90599999996</v>
      </c>
      <c r="E22" s="242">
        <v>740303.826</v>
      </c>
      <c r="F22" s="242">
        <v>828110.61620000005</v>
      </c>
      <c r="G22" s="242">
        <v>729039.30079999997</v>
      </c>
      <c r="H22" s="243">
        <v>716585.07900000003</v>
      </c>
      <c r="I22" s="244">
        <v>-1.7083059563913094E-2</v>
      </c>
    </row>
    <row r="23" spans="2:9" x14ac:dyDescent="0.2">
      <c r="B23" s="680"/>
      <c r="C23" s="241" t="s">
        <v>272</v>
      </c>
      <c r="D23" s="242">
        <v>65570.41479999994</v>
      </c>
      <c r="E23" s="242">
        <v>57705.105840000026</v>
      </c>
      <c r="F23" s="242">
        <v>50309.882019999983</v>
      </c>
      <c r="G23" s="242">
        <v>53242.951910000011</v>
      </c>
      <c r="H23" s="243">
        <v>63479.324930000024</v>
      </c>
      <c r="I23" s="244">
        <v>0.19225780413721649</v>
      </c>
    </row>
    <row r="24" spans="2:9" x14ac:dyDescent="0.2">
      <c r="B24" s="680"/>
      <c r="C24" s="241" t="s">
        <v>273</v>
      </c>
      <c r="D24" s="242">
        <v>54849.53547000001</v>
      </c>
      <c r="E24" s="242">
        <v>61979.986600000011</v>
      </c>
      <c r="F24" s="242">
        <v>39923.918050000007</v>
      </c>
      <c r="G24" s="242">
        <v>44930.182249999983</v>
      </c>
      <c r="H24" s="243">
        <v>41423.86531999999</v>
      </c>
      <c r="I24" s="244">
        <v>-7.8039232302468453E-2</v>
      </c>
    </row>
    <row r="25" spans="2:9" x14ac:dyDescent="0.2">
      <c r="B25" s="680"/>
      <c r="C25" s="241" t="s">
        <v>274</v>
      </c>
      <c r="D25" s="242">
        <v>19458.819760000002</v>
      </c>
      <c r="E25" s="242">
        <v>11265.4105</v>
      </c>
      <c r="F25" s="242">
        <v>13829.871080000001</v>
      </c>
      <c r="G25" s="242">
        <v>9263.4477200000001</v>
      </c>
      <c r="H25" s="243">
        <v>9334.5835500000012</v>
      </c>
      <c r="I25" s="244">
        <v>7.6791959268487364E-3</v>
      </c>
    </row>
    <row r="26" spans="2:9" x14ac:dyDescent="0.2">
      <c r="B26" s="680"/>
      <c r="C26" s="241" t="s">
        <v>275</v>
      </c>
      <c r="D26" s="242">
        <v>5360.85491</v>
      </c>
      <c r="E26" s="242">
        <v>19899.640230000001</v>
      </c>
      <c r="F26" s="242">
        <v>28182.268740000003</v>
      </c>
      <c r="G26" s="242">
        <v>1177.7354399999999</v>
      </c>
      <c r="H26" s="243">
        <v>460.54734000000002</v>
      </c>
      <c r="I26" s="244">
        <v>-0.60895518266818893</v>
      </c>
    </row>
    <row r="27" spans="2:9" x14ac:dyDescent="0.2">
      <c r="B27" s="680"/>
      <c r="C27" s="241" t="s">
        <v>276</v>
      </c>
      <c r="D27" s="242">
        <v>6.0005499999999996</v>
      </c>
      <c r="E27" s="242">
        <v>191.548</v>
      </c>
      <c r="F27" s="242">
        <v>0</v>
      </c>
      <c r="G27" s="242">
        <v>34.082000000000001</v>
      </c>
      <c r="H27" s="243">
        <v>122.117</v>
      </c>
      <c r="I27" s="244">
        <v>2.5830350331553311</v>
      </c>
    </row>
    <row r="28" spans="2:9" ht="18" customHeight="1" x14ac:dyDescent="0.2">
      <c r="B28" s="681"/>
      <c r="C28" s="245" t="s">
        <v>277</v>
      </c>
      <c r="D28" s="246">
        <v>8556070.1951099988</v>
      </c>
      <c r="E28" s="246">
        <v>8307158.4520000005</v>
      </c>
      <c r="F28" s="246">
        <v>9449462.2857600003</v>
      </c>
      <c r="G28" s="246">
        <v>9046081.3474900015</v>
      </c>
      <c r="H28" s="247">
        <v>9706300.5565099996</v>
      </c>
      <c r="I28" s="248">
        <v>7.2984000879362743E-2</v>
      </c>
    </row>
    <row r="29" spans="2:9" x14ac:dyDescent="0.2">
      <c r="B29" s="679" t="s">
        <v>278</v>
      </c>
      <c r="C29" s="241" t="s">
        <v>279</v>
      </c>
      <c r="D29" s="242">
        <v>6683510.8480500001</v>
      </c>
      <c r="E29" s="242">
        <v>6515679.5816099998</v>
      </c>
      <c r="F29" s="242">
        <v>6834858.5724799996</v>
      </c>
      <c r="G29" s="242">
        <v>6796300.2072200002</v>
      </c>
      <c r="H29" s="243">
        <v>7053936.3690200001</v>
      </c>
      <c r="I29" s="244">
        <v>3.790829627071246E-2</v>
      </c>
    </row>
    <row r="30" spans="2:9" ht="12" customHeight="1" x14ac:dyDescent="0.2">
      <c r="B30" s="680"/>
      <c r="C30" s="241" t="s">
        <v>281</v>
      </c>
      <c r="D30" s="242">
        <v>6628926.0993999997</v>
      </c>
      <c r="E30" s="242">
        <v>7431908.4119199999</v>
      </c>
      <c r="F30" s="242">
        <v>7752748.3432299998</v>
      </c>
      <c r="G30" s="242">
        <v>7098888.6361999996</v>
      </c>
      <c r="H30" s="243">
        <v>6157355.3393900003</v>
      </c>
      <c r="I30" s="244">
        <v>-0.13263108425292858</v>
      </c>
    </row>
    <row r="31" spans="2:9" x14ac:dyDescent="0.2">
      <c r="B31" s="680"/>
      <c r="C31" s="241" t="s">
        <v>282</v>
      </c>
      <c r="D31" s="242">
        <v>50175.343999999997</v>
      </c>
      <c r="E31" s="242">
        <v>29466.824000000001</v>
      </c>
      <c r="F31" s="242">
        <v>191346.644</v>
      </c>
      <c r="G31" s="242">
        <v>104622.5</v>
      </c>
      <c r="H31" s="243">
        <v>113233.717</v>
      </c>
      <c r="I31" s="244">
        <v>8.2307505555688332E-2</v>
      </c>
    </row>
    <row r="32" spans="2:9" x14ac:dyDescent="0.2">
      <c r="B32" s="680"/>
      <c r="C32" s="241" t="s">
        <v>283</v>
      </c>
      <c r="D32" s="242">
        <v>2720.1477500000001</v>
      </c>
      <c r="E32" s="242">
        <v>282.51995999999997</v>
      </c>
      <c r="F32" s="242">
        <v>15.315</v>
      </c>
      <c r="G32" s="242">
        <v>0</v>
      </c>
      <c r="H32" s="243">
        <v>0</v>
      </c>
      <c r="I32" s="249" t="s">
        <v>284</v>
      </c>
    </row>
    <row r="33" spans="2:9" ht="18" customHeight="1" x14ac:dyDescent="0.2">
      <c r="B33" s="681"/>
      <c r="C33" s="245" t="s">
        <v>285</v>
      </c>
      <c r="D33" s="246">
        <v>13365332.439200001</v>
      </c>
      <c r="E33" s="246">
        <v>13977337.337489998</v>
      </c>
      <c r="F33" s="246">
        <v>14778968.874709997</v>
      </c>
      <c r="G33" s="246">
        <v>13999811.343419999</v>
      </c>
      <c r="H33" s="247">
        <v>13324525.425410001</v>
      </c>
      <c r="I33" s="248">
        <v>-4.8235358423410979E-2</v>
      </c>
    </row>
    <row r="34" spans="2:9" x14ac:dyDescent="0.2">
      <c r="B34" s="679" t="s">
        <v>286</v>
      </c>
      <c r="C34" s="241" t="s">
        <v>287</v>
      </c>
      <c r="D34" s="242">
        <v>1685113.976</v>
      </c>
      <c r="E34" s="242">
        <v>827200.59867999994</v>
      </c>
      <c r="F34" s="242">
        <v>1559680.39</v>
      </c>
      <c r="G34" s="242">
        <v>1592092.4820000001</v>
      </c>
      <c r="H34" s="243">
        <v>1647116.8940000001</v>
      </c>
      <c r="I34" s="244">
        <v>3.4561065152997728E-2</v>
      </c>
    </row>
    <row r="35" spans="2:9" ht="12" customHeight="1" x14ac:dyDescent="0.2">
      <c r="B35" s="680"/>
      <c r="C35" s="241" t="s">
        <v>289</v>
      </c>
      <c r="D35" s="242">
        <v>1237085.4820000001</v>
      </c>
      <c r="E35" s="242">
        <v>1294159.0279999999</v>
      </c>
      <c r="F35" s="242">
        <v>1259111.405</v>
      </c>
      <c r="G35" s="242">
        <v>1382955.5060000001</v>
      </c>
      <c r="H35" s="243">
        <v>1316876.04</v>
      </c>
      <c r="I35" s="244">
        <v>-4.7781339105496867E-2</v>
      </c>
    </row>
    <row r="36" spans="2:9" x14ac:dyDescent="0.2">
      <c r="B36" s="680"/>
      <c r="C36" s="241" t="s">
        <v>235</v>
      </c>
      <c r="D36" s="242">
        <v>586401.39146000007</v>
      </c>
      <c r="E36" s="242">
        <v>604720.62890999997</v>
      </c>
      <c r="F36" s="242">
        <v>748490.74017000012</v>
      </c>
      <c r="G36" s="242">
        <v>838291.24985000002</v>
      </c>
      <c r="H36" s="243">
        <v>377994.94673000003</v>
      </c>
      <c r="I36" s="244">
        <v>-0.54908876026364739</v>
      </c>
    </row>
    <row r="37" spans="2:9" x14ac:dyDescent="0.2">
      <c r="B37" s="680"/>
      <c r="C37" s="241" t="s">
        <v>290</v>
      </c>
      <c r="D37" s="242">
        <v>0</v>
      </c>
      <c r="E37" s="242">
        <v>2.7</v>
      </c>
      <c r="F37" s="242">
        <v>2.3199999999999998</v>
      </c>
      <c r="G37" s="242">
        <v>0</v>
      </c>
      <c r="H37" s="243">
        <v>0</v>
      </c>
      <c r="I37" s="249" t="s">
        <v>284</v>
      </c>
    </row>
    <row r="38" spans="2:9" ht="18" customHeight="1" x14ac:dyDescent="0.2">
      <c r="B38" s="681"/>
      <c r="C38" s="245" t="s">
        <v>291</v>
      </c>
      <c r="D38" s="246">
        <v>3508600.8494600002</v>
      </c>
      <c r="E38" s="246">
        <v>2726082.9555899999</v>
      </c>
      <c r="F38" s="246">
        <v>3567284.8551699999</v>
      </c>
      <c r="G38" s="246">
        <v>3813339.2378500002</v>
      </c>
      <c r="H38" s="247">
        <v>3341987.8807300003</v>
      </c>
      <c r="I38" s="248">
        <v>-0.12360593372903073</v>
      </c>
    </row>
    <row r="39" spans="2:9" x14ac:dyDescent="0.2">
      <c r="B39" s="679" t="s">
        <v>292</v>
      </c>
      <c r="C39" s="241" t="s">
        <v>293</v>
      </c>
      <c r="D39" s="242">
        <v>3547221.3169199796</v>
      </c>
      <c r="E39" s="242">
        <v>3748873.6498399964</v>
      </c>
      <c r="F39" s="242">
        <v>3920883.1040699966</v>
      </c>
      <c r="G39" s="242">
        <v>3166178.6393500036</v>
      </c>
      <c r="H39" s="243">
        <v>4491687.5367300091</v>
      </c>
      <c r="I39" s="244">
        <v>0.41864627627331985</v>
      </c>
    </row>
    <row r="40" spans="2:9" ht="12" customHeight="1" x14ac:dyDescent="0.2">
      <c r="B40" s="680"/>
      <c r="C40" s="241" t="s">
        <v>244</v>
      </c>
      <c r="D40" s="242">
        <v>4661829.3224900085</v>
      </c>
      <c r="E40" s="242">
        <v>4292823.7830099938</v>
      </c>
      <c r="F40" s="242">
        <v>3892657.5726099955</v>
      </c>
      <c r="G40" s="242">
        <v>4466465.7017499972</v>
      </c>
      <c r="H40" s="243">
        <v>3739956.3945299969</v>
      </c>
      <c r="I40" s="244">
        <v>-0.16265865579922578</v>
      </c>
    </row>
    <row r="41" spans="2:9" x14ac:dyDescent="0.2">
      <c r="B41" s="680"/>
      <c r="C41" s="241" t="s">
        <v>295</v>
      </c>
      <c r="D41" s="242">
        <v>2130258.21801</v>
      </c>
      <c r="E41" s="242">
        <v>2031692.9517999999</v>
      </c>
      <c r="F41" s="242">
        <v>1645337.0667399999</v>
      </c>
      <c r="G41" s="242">
        <v>1993547.3423600001</v>
      </c>
      <c r="H41" s="243">
        <v>2281888.1033999999</v>
      </c>
      <c r="I41" s="244">
        <v>0.14463702712906557</v>
      </c>
    </row>
    <row r="42" spans="2:9" x14ac:dyDescent="0.2">
      <c r="B42" s="680"/>
      <c r="C42" s="241" t="s">
        <v>296</v>
      </c>
      <c r="D42" s="250">
        <v>756828.55578999955</v>
      </c>
      <c r="E42" s="242">
        <v>732083.99635999871</v>
      </c>
      <c r="F42" s="242">
        <v>716751.41820000054</v>
      </c>
      <c r="G42" s="242">
        <v>788173.02470999921</v>
      </c>
      <c r="H42" s="243">
        <v>684105.20534000127</v>
      </c>
      <c r="I42" s="244">
        <v>-0.13203676871368275</v>
      </c>
    </row>
    <row r="43" spans="2:9" x14ac:dyDescent="0.2">
      <c r="B43" s="680"/>
      <c r="C43" s="241" t="s">
        <v>297</v>
      </c>
      <c r="D43" s="242">
        <v>174463.67319999999</v>
      </c>
      <c r="E43" s="242">
        <v>192892.86061999999</v>
      </c>
      <c r="F43" s="242">
        <v>150371.91554000002</v>
      </c>
      <c r="G43" s="242">
        <v>218719.95651999998</v>
      </c>
      <c r="H43" s="243">
        <v>173407.22763000001</v>
      </c>
      <c r="I43" s="244">
        <v>-0.20717235688484847</v>
      </c>
    </row>
    <row r="44" spans="2:9" x14ac:dyDescent="0.2">
      <c r="B44" s="681"/>
      <c r="C44" s="245" t="s">
        <v>298</v>
      </c>
      <c r="D44" s="246">
        <v>11270601.086409988</v>
      </c>
      <c r="E44" s="246">
        <v>10998367.241629988</v>
      </c>
      <c r="F44" s="246">
        <v>10326001.077159993</v>
      </c>
      <c r="G44" s="246">
        <v>10633084.664690001</v>
      </c>
      <c r="H44" s="247">
        <v>11371044.467630008</v>
      </c>
      <c r="I44" s="248">
        <v>6.9402231451292762E-2</v>
      </c>
    </row>
    <row r="45" spans="2:9" ht="22.5" customHeight="1" x14ac:dyDescent="0.2">
      <c r="B45" s="679" t="s">
        <v>299</v>
      </c>
      <c r="C45" s="241" t="s">
        <v>300</v>
      </c>
      <c r="D45" s="242">
        <v>718991.46415999986</v>
      </c>
      <c r="E45" s="242">
        <v>715556.85009999841</v>
      </c>
      <c r="F45" s="242">
        <v>972643.97001999803</v>
      </c>
      <c r="G45" s="242">
        <v>989451.65425999963</v>
      </c>
      <c r="H45" s="243">
        <v>860792.16861999745</v>
      </c>
      <c r="I45" s="244">
        <v>-0.13003109862525342</v>
      </c>
    </row>
    <row r="46" spans="2:9" ht="18" customHeight="1" x14ac:dyDescent="0.2">
      <c r="B46" s="681"/>
      <c r="C46" s="245" t="s">
        <v>301</v>
      </c>
      <c r="D46" s="246">
        <v>718991.46415999986</v>
      </c>
      <c r="E46" s="246">
        <v>715556.85009999841</v>
      </c>
      <c r="F46" s="246">
        <v>972643.97001999803</v>
      </c>
      <c r="G46" s="246">
        <v>989451.65425999963</v>
      </c>
      <c r="H46" s="247">
        <v>860792.16861999745</v>
      </c>
      <c r="I46" s="248">
        <v>-0.13003109862525342</v>
      </c>
    </row>
    <row r="47" spans="2:9" ht="12.75" customHeight="1" x14ac:dyDescent="0.2">
      <c r="B47" s="679" t="s">
        <v>302</v>
      </c>
      <c r="C47" s="241" t="s">
        <v>303</v>
      </c>
      <c r="D47" s="242">
        <v>5511236.3977800077</v>
      </c>
      <c r="E47" s="242">
        <v>5062520.7599300025</v>
      </c>
      <c r="F47" s="242">
        <v>5455564.7321100011</v>
      </c>
      <c r="G47" s="242">
        <v>5608892.4195699953</v>
      </c>
      <c r="H47" s="243">
        <v>6428032.1172999972</v>
      </c>
      <c r="I47" s="244">
        <v>0.14604303959761111</v>
      </c>
    </row>
    <row r="48" spans="2:9" ht="15" customHeight="1" x14ac:dyDescent="0.2">
      <c r="B48" s="680"/>
      <c r="C48" s="241" t="s">
        <v>304</v>
      </c>
      <c r="D48" s="242">
        <v>3471164.5948900031</v>
      </c>
      <c r="E48" s="242">
        <v>3149532.7098700004</v>
      </c>
      <c r="F48" s="242">
        <v>3806441.0270600026</v>
      </c>
      <c r="G48" s="242">
        <v>3703365.4206299973</v>
      </c>
      <c r="H48" s="243">
        <v>3871825.0343299992</v>
      </c>
      <c r="I48" s="244">
        <v>4.5488250433397548E-2</v>
      </c>
    </row>
    <row r="49" spans="2:9" ht="12" customHeight="1" x14ac:dyDescent="0.2">
      <c r="B49" s="680"/>
      <c r="C49" s="241" t="s">
        <v>305</v>
      </c>
      <c r="D49" s="242">
        <v>4035738.5907700052</v>
      </c>
      <c r="E49" s="242">
        <v>3505813.1797699998</v>
      </c>
      <c r="F49" s="242">
        <v>4267420.9666700056</v>
      </c>
      <c r="G49" s="242">
        <v>3771105.4022199987</v>
      </c>
      <c r="H49" s="243">
        <v>3748190.7975099944</v>
      </c>
      <c r="I49" s="244">
        <v>-6.0763628342275222E-3</v>
      </c>
    </row>
    <row r="50" spans="2:9" x14ac:dyDescent="0.2">
      <c r="B50" s="680"/>
      <c r="C50" s="241" t="s">
        <v>306</v>
      </c>
      <c r="D50" s="242">
        <v>72435.214340000006</v>
      </c>
      <c r="E50" s="242">
        <v>94098.62387000001</v>
      </c>
      <c r="F50" s="242">
        <v>85767.386019999991</v>
      </c>
      <c r="G50" s="242">
        <v>233069.15909999999</v>
      </c>
      <c r="H50" s="243">
        <v>162296.73332000003</v>
      </c>
      <c r="I50" s="244">
        <v>-0.3036541859647528</v>
      </c>
    </row>
    <row r="51" spans="2:9" x14ac:dyDescent="0.2">
      <c r="B51" s="680"/>
      <c r="C51" s="241" t="s">
        <v>307</v>
      </c>
      <c r="D51" s="242">
        <v>64727.997000000003</v>
      </c>
      <c r="E51" s="242">
        <v>65944.691200000001</v>
      </c>
      <c r="F51" s="242">
        <v>6221.7669999999998</v>
      </c>
      <c r="G51" s="242">
        <v>30068.598000000002</v>
      </c>
      <c r="H51" s="243">
        <v>30239.584999999999</v>
      </c>
      <c r="I51" s="244">
        <v>5.686563769950137E-3</v>
      </c>
    </row>
    <row r="52" spans="2:9" x14ac:dyDescent="0.2">
      <c r="B52" s="680"/>
      <c r="C52" s="241" t="s">
        <v>308</v>
      </c>
      <c r="D52" s="242">
        <v>0</v>
      </c>
      <c r="E52" s="242">
        <v>0</v>
      </c>
      <c r="F52" s="242">
        <v>0</v>
      </c>
      <c r="G52" s="242">
        <v>0</v>
      </c>
      <c r="H52" s="243">
        <v>18.911000000000001</v>
      </c>
      <c r="I52" s="249" t="s">
        <v>284</v>
      </c>
    </row>
    <row r="53" spans="2:9" x14ac:dyDescent="0.2">
      <c r="B53" s="681"/>
      <c r="C53" s="245" t="s">
        <v>309</v>
      </c>
      <c r="D53" s="246">
        <v>13155302.794780016</v>
      </c>
      <c r="E53" s="246">
        <v>11877909.964640003</v>
      </c>
      <c r="F53" s="246">
        <v>13621415.87886001</v>
      </c>
      <c r="G53" s="246">
        <v>13346500.999519991</v>
      </c>
      <c r="H53" s="247">
        <v>14240603.178459991</v>
      </c>
      <c r="I53" s="248">
        <v>6.6991504288064441E-2</v>
      </c>
    </row>
    <row r="54" spans="2:9" ht="12.75" customHeight="1" x14ac:dyDescent="0.2">
      <c r="B54" s="679" t="s">
        <v>246</v>
      </c>
      <c r="C54" s="241" t="s">
        <v>310</v>
      </c>
      <c r="D54" s="242">
        <v>10589.618780000001</v>
      </c>
      <c r="E54" s="242">
        <v>67174.451780000018</v>
      </c>
      <c r="F54" s="242">
        <v>84479.603889999955</v>
      </c>
      <c r="G54" s="242">
        <v>170970.83560000002</v>
      </c>
      <c r="H54" s="243">
        <v>102379.2251899999</v>
      </c>
      <c r="I54" s="244">
        <v>-0.40118895231041451</v>
      </c>
    </row>
    <row r="55" spans="2:9" ht="12.75" customHeight="1" x14ac:dyDescent="0.2">
      <c r="B55" s="680"/>
      <c r="C55" s="241" t="s">
        <v>311</v>
      </c>
      <c r="D55" s="242">
        <v>1.7135</v>
      </c>
      <c r="E55" s="242">
        <v>0.33600000000000002</v>
      </c>
      <c r="F55" s="242">
        <v>0.39629999999999999</v>
      </c>
      <c r="G55" s="242">
        <v>518.29034999999999</v>
      </c>
      <c r="H55" s="243">
        <v>4.2462999999999997</v>
      </c>
      <c r="I55" s="244">
        <v>-0.99180710194584942</v>
      </c>
    </row>
    <row r="56" spans="2:9" x14ac:dyDescent="0.2">
      <c r="B56" s="681"/>
      <c r="C56" s="245" t="s">
        <v>312</v>
      </c>
      <c r="D56" s="246">
        <v>10591.332280000001</v>
      </c>
      <c r="E56" s="246">
        <v>67174.787780000013</v>
      </c>
      <c r="F56" s="246">
        <v>84480.000189999948</v>
      </c>
      <c r="G56" s="246">
        <v>171489.12595000002</v>
      </c>
      <c r="H56" s="247">
        <v>102383.47148999989</v>
      </c>
      <c r="I56" s="248">
        <v>-0.4029739732894132</v>
      </c>
    </row>
    <row r="57" spans="2:9" ht="15" customHeight="1" x14ac:dyDescent="0.2">
      <c r="B57" s="679" t="s">
        <v>247</v>
      </c>
      <c r="C57" s="241" t="s">
        <v>313</v>
      </c>
      <c r="D57" s="242">
        <v>657902.44829999993</v>
      </c>
      <c r="E57" s="242">
        <v>560253.78799999994</v>
      </c>
      <c r="F57" s="242">
        <v>939180.65099999995</v>
      </c>
      <c r="G57" s="242">
        <v>1061305.9339999999</v>
      </c>
      <c r="H57" s="243">
        <v>1094582.1140000001</v>
      </c>
      <c r="I57" s="244">
        <v>3.1353994106660732E-2</v>
      </c>
    </row>
    <row r="58" spans="2:9" x14ac:dyDescent="0.2">
      <c r="B58" s="681"/>
      <c r="C58" s="245" t="s">
        <v>314</v>
      </c>
      <c r="D58" s="246">
        <v>657902.44829999993</v>
      </c>
      <c r="E58" s="246">
        <v>560253.78799999994</v>
      </c>
      <c r="F58" s="246">
        <v>939180.65099999995</v>
      </c>
      <c r="G58" s="246">
        <v>1061305.9339999999</v>
      </c>
      <c r="H58" s="247">
        <v>1094582.1140000001</v>
      </c>
      <c r="I58" s="248">
        <v>3.1353994106660732E-2</v>
      </c>
    </row>
    <row r="59" spans="2:9" ht="12" customHeight="1" x14ac:dyDescent="0.2">
      <c r="B59" s="679" t="s">
        <v>315</v>
      </c>
      <c r="C59" s="241" t="s">
        <v>316</v>
      </c>
      <c r="D59" s="242">
        <v>438266.53758</v>
      </c>
      <c r="E59" s="242">
        <v>766851.23517999996</v>
      </c>
      <c r="F59" s="242">
        <v>785577.38657000009</v>
      </c>
      <c r="G59" s="242">
        <v>1234411.159</v>
      </c>
      <c r="H59" s="243">
        <v>1531047.2590000001</v>
      </c>
      <c r="I59" s="244">
        <v>0.24030575050885461</v>
      </c>
    </row>
    <row r="60" spans="2:9" x14ac:dyDescent="0.2">
      <c r="B60" s="680"/>
      <c r="C60" s="241" t="s">
        <v>317</v>
      </c>
      <c r="D60" s="242">
        <v>136438.61313999997</v>
      </c>
      <c r="E60" s="242">
        <v>87008.249010000014</v>
      </c>
      <c r="F60" s="242">
        <v>49107.937020000005</v>
      </c>
      <c r="G60" s="242">
        <v>50006.745040000009</v>
      </c>
      <c r="H60" s="243">
        <v>30129.790099999998</v>
      </c>
      <c r="I60" s="244">
        <v>-0.39748547769107123</v>
      </c>
    </row>
    <row r="61" spans="2:9" ht="12" customHeight="1" x14ac:dyDescent="0.2">
      <c r="B61" s="680"/>
      <c r="C61" s="241" t="s">
        <v>318</v>
      </c>
      <c r="D61" s="242">
        <v>47546.167390000002</v>
      </c>
      <c r="E61" s="242">
        <v>62135.808960000017</v>
      </c>
      <c r="F61" s="242">
        <v>13774.05802</v>
      </c>
      <c r="G61" s="242">
        <v>19417.823879999996</v>
      </c>
      <c r="H61" s="243">
        <v>427.85238000000004</v>
      </c>
      <c r="I61" s="244">
        <v>-0.97796599749569879</v>
      </c>
    </row>
    <row r="62" spans="2:9" x14ac:dyDescent="0.2">
      <c r="B62" s="680"/>
      <c r="C62" s="241" t="s">
        <v>319</v>
      </c>
      <c r="D62" s="242">
        <v>0</v>
      </c>
      <c r="E62" s="242">
        <v>0</v>
      </c>
      <c r="F62" s="242">
        <v>0</v>
      </c>
      <c r="G62" s="242">
        <v>0</v>
      </c>
      <c r="H62" s="243">
        <v>0.11</v>
      </c>
      <c r="I62" s="249" t="s">
        <v>284</v>
      </c>
    </row>
    <row r="63" spans="2:9" ht="12.75" customHeight="1" x14ac:dyDescent="0.2">
      <c r="B63" s="680"/>
      <c r="C63" s="241" t="s">
        <v>320</v>
      </c>
      <c r="D63" s="242">
        <v>8.3000000000000004E-2</v>
      </c>
      <c r="E63" s="242">
        <v>0.88</v>
      </c>
      <c r="F63" s="242">
        <v>15.56</v>
      </c>
      <c r="G63" s="242">
        <v>230.93450000000001</v>
      </c>
      <c r="H63" s="243">
        <v>2.5110000000000001</v>
      </c>
      <c r="I63" s="249" t="s">
        <v>284</v>
      </c>
    </row>
    <row r="64" spans="2:9" ht="15" customHeight="1" x14ac:dyDescent="0.2">
      <c r="B64" s="681"/>
      <c r="C64" s="245" t="s">
        <v>321</v>
      </c>
      <c r="D64" s="246">
        <v>622251.40111000021</v>
      </c>
      <c r="E64" s="246">
        <v>915996.17314999993</v>
      </c>
      <c r="F64" s="246">
        <v>848474.94160999975</v>
      </c>
      <c r="G64" s="246">
        <v>1304066.6624199999</v>
      </c>
      <c r="H64" s="247">
        <v>1561607.52248</v>
      </c>
      <c r="I64" s="248">
        <v>0.1974905635437938</v>
      </c>
    </row>
    <row r="65" spans="2:9" ht="12" customHeight="1" x14ac:dyDescent="0.2">
      <c r="B65" s="679" t="s">
        <v>248</v>
      </c>
      <c r="C65" s="241" t="s">
        <v>322</v>
      </c>
      <c r="D65" s="242">
        <v>72921.384000000005</v>
      </c>
      <c r="E65" s="242">
        <v>88400.982000000004</v>
      </c>
      <c r="F65" s="242">
        <v>73865.88</v>
      </c>
      <c r="G65" s="242">
        <v>41449.423000000003</v>
      </c>
      <c r="H65" s="243">
        <v>49589.807999999997</v>
      </c>
      <c r="I65" s="249">
        <v>0.19639320431553409</v>
      </c>
    </row>
    <row r="66" spans="2:9" ht="12" customHeight="1" x14ac:dyDescent="0.2">
      <c r="B66" s="680"/>
      <c r="C66" s="241" t="s">
        <v>323</v>
      </c>
      <c r="D66" s="242">
        <v>1341.1280899999999</v>
      </c>
      <c r="E66" s="242">
        <v>5841.3964199999991</v>
      </c>
      <c r="F66" s="242">
        <v>11712.019679999998</v>
      </c>
      <c r="G66" s="242">
        <v>16114.962510000001</v>
      </c>
      <c r="H66" s="243">
        <v>22102.454399999999</v>
      </c>
      <c r="I66" s="249">
        <v>0.37154860808919099</v>
      </c>
    </row>
    <row r="67" spans="2:9" ht="12" customHeight="1" x14ac:dyDescent="0.2">
      <c r="B67" s="680"/>
      <c r="C67" s="241" t="s">
        <v>325</v>
      </c>
      <c r="D67" s="242">
        <v>80.209999999999994</v>
      </c>
      <c r="E67" s="242">
        <v>100.456</v>
      </c>
      <c r="F67" s="242">
        <v>95.903000000000006</v>
      </c>
      <c r="G67" s="242">
        <v>115.215</v>
      </c>
      <c r="H67" s="243">
        <v>125.28700000000001</v>
      </c>
      <c r="I67" s="249">
        <v>8.7419172850757398E-2</v>
      </c>
    </row>
    <row r="68" spans="2:9" ht="12" customHeight="1" x14ac:dyDescent="0.2">
      <c r="B68" s="680"/>
      <c r="C68" s="241" t="s">
        <v>326</v>
      </c>
      <c r="D68" s="242">
        <v>0</v>
      </c>
      <c r="E68" s="242">
        <v>3.0329999999999999</v>
      </c>
      <c r="F68" s="242">
        <v>0</v>
      </c>
      <c r="G68" s="242">
        <v>0</v>
      </c>
      <c r="H68" s="243">
        <v>0</v>
      </c>
      <c r="I68" s="249" t="s">
        <v>284</v>
      </c>
    </row>
    <row r="69" spans="2:9" ht="12.75" customHeight="1" x14ac:dyDescent="0.2">
      <c r="B69" s="680"/>
      <c r="C69" s="241" t="s">
        <v>327</v>
      </c>
      <c r="D69" s="242">
        <v>0</v>
      </c>
      <c r="E69" s="242">
        <v>113.58945</v>
      </c>
      <c r="F69" s="242">
        <v>0</v>
      </c>
      <c r="G69" s="242">
        <v>1.7000000000000001E-2</v>
      </c>
      <c r="H69" s="243">
        <v>0</v>
      </c>
      <c r="I69" s="249">
        <v>-1</v>
      </c>
    </row>
    <row r="70" spans="2:9" ht="12.75" customHeight="1" x14ac:dyDescent="0.2">
      <c r="B70" s="680"/>
      <c r="C70" s="241" t="s">
        <v>328</v>
      </c>
      <c r="D70" s="242">
        <v>2.2029999999999998</v>
      </c>
      <c r="E70" s="242">
        <v>0</v>
      </c>
      <c r="F70" s="242">
        <v>0</v>
      </c>
      <c r="G70" s="242">
        <v>0</v>
      </c>
      <c r="H70" s="243">
        <v>0</v>
      </c>
      <c r="I70" s="249" t="s">
        <v>284</v>
      </c>
    </row>
    <row r="71" spans="2:9" ht="15" customHeight="1" x14ac:dyDescent="0.2">
      <c r="B71" s="681"/>
      <c r="C71" s="245" t="s">
        <v>329</v>
      </c>
      <c r="D71" s="246">
        <v>74344.925090000004</v>
      </c>
      <c r="E71" s="246">
        <v>94459.456870000009</v>
      </c>
      <c r="F71" s="246">
        <v>85673.802680000008</v>
      </c>
      <c r="G71" s="246">
        <v>57679.617510000004</v>
      </c>
      <c r="H71" s="247">
        <v>71817.549399999989</v>
      </c>
      <c r="I71" s="248">
        <v>0.2451114015717748</v>
      </c>
    </row>
    <row r="72" spans="2:9" ht="12" customHeight="1" x14ac:dyDescent="0.2">
      <c r="B72" s="679" t="s">
        <v>249</v>
      </c>
      <c r="C72" s="241" t="s">
        <v>330</v>
      </c>
      <c r="D72" s="242">
        <v>221467.47375</v>
      </c>
      <c r="E72" s="242">
        <v>195450.86128000001</v>
      </c>
      <c r="F72" s="242">
        <v>421178.79311000003</v>
      </c>
      <c r="G72" s="242">
        <v>454857.05369999999</v>
      </c>
      <c r="H72" s="243">
        <v>637291.15800000005</v>
      </c>
      <c r="I72" s="244">
        <v>0.40108008178834154</v>
      </c>
    </row>
    <row r="73" spans="2:9" ht="12" customHeight="1" x14ac:dyDescent="0.2">
      <c r="B73" s="680"/>
      <c r="C73" s="241" t="s">
        <v>331</v>
      </c>
      <c r="D73" s="242">
        <v>1934753.3960299997</v>
      </c>
      <c r="E73" s="242">
        <v>1165109.2113699999</v>
      </c>
      <c r="F73" s="242">
        <v>906906.88142000011</v>
      </c>
      <c r="G73" s="242">
        <v>937451.9257599999</v>
      </c>
      <c r="H73" s="243">
        <v>436157.79813999997</v>
      </c>
      <c r="I73" s="244">
        <v>-0.53474115722104543</v>
      </c>
    </row>
    <row r="74" spans="2:9" ht="12" customHeight="1" x14ac:dyDescent="0.2">
      <c r="B74" s="680"/>
      <c r="C74" s="241" t="s">
        <v>332</v>
      </c>
      <c r="D74" s="242">
        <v>11534.45147</v>
      </c>
      <c r="E74" s="242">
        <v>7596.8381399999998</v>
      </c>
      <c r="F74" s="242">
        <v>10242.895279999999</v>
      </c>
      <c r="G74" s="242">
        <v>12942.77599</v>
      </c>
      <c r="H74" s="243">
        <v>17097.733589999996</v>
      </c>
      <c r="I74" s="244">
        <v>0.32102522698455482</v>
      </c>
    </row>
    <row r="75" spans="2:9" ht="12" customHeight="1" x14ac:dyDescent="0.2">
      <c r="B75" s="680"/>
      <c r="C75" s="241" t="s">
        <v>333</v>
      </c>
      <c r="D75" s="242">
        <v>0</v>
      </c>
      <c r="E75" s="242">
        <v>0</v>
      </c>
      <c r="F75" s="242">
        <v>4346.6661799999993</v>
      </c>
      <c r="G75" s="242">
        <v>6439.83</v>
      </c>
      <c r="H75" s="243">
        <v>6384</v>
      </c>
      <c r="I75" s="244">
        <v>-8.6694835112106627E-3</v>
      </c>
    </row>
    <row r="76" spans="2:9" ht="12" customHeight="1" x14ac:dyDescent="0.2">
      <c r="B76" s="680"/>
      <c r="C76" s="241" t="s">
        <v>334</v>
      </c>
      <c r="D76" s="242">
        <v>15.1464</v>
      </c>
      <c r="E76" s="242">
        <v>530.23169999999993</v>
      </c>
      <c r="F76" s="242">
        <v>289.38366000000002</v>
      </c>
      <c r="G76" s="242">
        <v>2294.5733</v>
      </c>
      <c r="H76" s="243">
        <v>959.18720000000019</v>
      </c>
      <c r="I76" s="244">
        <v>-0.5819757860862409</v>
      </c>
    </row>
    <row r="77" spans="2:9" ht="12.75" customHeight="1" x14ac:dyDescent="0.2">
      <c r="B77" s="680"/>
      <c r="C77" s="241" t="s">
        <v>335</v>
      </c>
      <c r="D77" s="242">
        <v>0</v>
      </c>
      <c r="E77" s="242">
        <v>0.55000000000000004</v>
      </c>
      <c r="F77" s="242">
        <v>7.5999999999999998E-2</v>
      </c>
      <c r="G77" s="242">
        <v>1.321</v>
      </c>
      <c r="H77" s="243">
        <v>3.5228000000000002</v>
      </c>
      <c r="I77" s="244">
        <v>1.6667676003028009</v>
      </c>
    </row>
    <row r="78" spans="2:9" ht="15" customHeight="1" x14ac:dyDescent="0.2">
      <c r="B78" s="680"/>
      <c r="C78" s="241" t="s">
        <v>336</v>
      </c>
      <c r="D78" s="242">
        <v>3273.6797000000001</v>
      </c>
      <c r="E78" s="242">
        <v>1776.6291000000001</v>
      </c>
      <c r="F78" s="242">
        <v>2614.5538199999996</v>
      </c>
      <c r="G78" s="242">
        <v>2671.9292</v>
      </c>
      <c r="H78" s="243">
        <v>2204.5648899999997</v>
      </c>
      <c r="I78" s="244">
        <v>-0.17491642742629576</v>
      </c>
    </row>
    <row r="79" spans="2:9" x14ac:dyDescent="0.2">
      <c r="B79" s="681"/>
      <c r="C79" s="245" t="s">
        <v>337</v>
      </c>
      <c r="D79" s="246">
        <v>2171044.1473500002</v>
      </c>
      <c r="E79" s="246">
        <v>1370464.3215899998</v>
      </c>
      <c r="F79" s="246">
        <v>1345579.2494700002</v>
      </c>
      <c r="G79" s="246">
        <v>1416659.4089499998</v>
      </c>
      <c r="H79" s="247">
        <v>1100097.96462</v>
      </c>
      <c r="I79" s="248">
        <v>-0.22345628196168121</v>
      </c>
    </row>
    <row r="80" spans="2:9" x14ac:dyDescent="0.2">
      <c r="B80" s="689" t="s">
        <v>250</v>
      </c>
      <c r="C80" s="241" t="s">
        <v>48</v>
      </c>
      <c r="D80" s="242">
        <v>9.952</v>
      </c>
      <c r="E80" s="242">
        <v>133.63763</v>
      </c>
      <c r="F80" s="242">
        <v>94.692399999999992</v>
      </c>
      <c r="G80" s="242">
        <v>89.1614</v>
      </c>
      <c r="H80" s="243">
        <v>70.367399999999989</v>
      </c>
      <c r="I80" s="244">
        <v>-0.21078628195609328</v>
      </c>
    </row>
    <row r="81" spans="2:9" ht="12.75" customHeight="1" x14ac:dyDescent="0.2">
      <c r="B81" s="689"/>
      <c r="C81" s="241" t="s">
        <v>338</v>
      </c>
      <c r="D81" s="242">
        <v>197.5299</v>
      </c>
      <c r="E81" s="242">
        <v>13.435</v>
      </c>
      <c r="F81" s="242">
        <v>39.874499999999998</v>
      </c>
      <c r="G81" s="242">
        <v>14.034700000000003</v>
      </c>
      <c r="H81" s="243">
        <v>9.9704000000000015</v>
      </c>
      <c r="I81" s="244">
        <v>-0.28958937490648184</v>
      </c>
    </row>
    <row r="82" spans="2:9" ht="12.75" customHeight="1" x14ac:dyDescent="0.2">
      <c r="B82" s="690" t="s">
        <v>63</v>
      </c>
      <c r="C82" s="691"/>
      <c r="D82" s="251">
        <v>66499524.080200002</v>
      </c>
      <c r="E82" s="251">
        <v>63883009.80117999</v>
      </c>
      <c r="F82" s="251">
        <v>64459134.935539998</v>
      </c>
      <c r="G82" s="251">
        <v>64333691.519739993</v>
      </c>
      <c r="H82" s="251">
        <v>68801329.251310006</v>
      </c>
      <c r="I82" s="252">
        <v>6.9444759441468884E-2</v>
      </c>
    </row>
    <row r="83" spans="2:9" ht="15" customHeight="1" x14ac:dyDescent="0.2">
      <c r="B83" s="692" t="s">
        <v>50</v>
      </c>
      <c r="C83" s="692"/>
      <c r="D83" s="692"/>
      <c r="E83" s="692"/>
      <c r="F83" s="692"/>
      <c r="G83" s="692"/>
      <c r="H83" s="692"/>
      <c r="I83" s="692"/>
    </row>
    <row r="84" spans="2:9" x14ac:dyDescent="0.2">
      <c r="B84" s="692" t="s">
        <v>339</v>
      </c>
      <c r="C84" s="692"/>
      <c r="D84" s="692"/>
      <c r="E84" s="692"/>
      <c r="F84" s="692"/>
      <c r="G84" s="692"/>
      <c r="H84" s="692"/>
      <c r="I84" s="692"/>
    </row>
    <row r="88" spans="2:9" ht="12" customHeight="1" x14ac:dyDescent="0.2">
      <c r="B88" s="686"/>
      <c r="C88" s="688" t="s">
        <v>252</v>
      </c>
      <c r="D88" s="682">
        <v>2014</v>
      </c>
      <c r="E88" s="682">
        <v>2015</v>
      </c>
      <c r="F88" s="682">
        <v>2016</v>
      </c>
      <c r="G88" s="682">
        <v>2017</v>
      </c>
      <c r="H88" s="684">
        <v>2018</v>
      </c>
      <c r="I88" s="685" t="s">
        <v>3</v>
      </c>
    </row>
    <row r="89" spans="2:9" ht="12" customHeight="1" x14ac:dyDescent="0.2">
      <c r="B89" s="687"/>
      <c r="C89" s="688"/>
      <c r="D89" s="683"/>
      <c r="E89" s="683"/>
      <c r="F89" s="683"/>
      <c r="G89" s="683"/>
      <c r="H89" s="684"/>
      <c r="I89" s="685"/>
    </row>
    <row r="90" spans="2:9" ht="12" customHeight="1" x14ac:dyDescent="0.2">
      <c r="B90" s="679" t="s">
        <v>248</v>
      </c>
      <c r="C90" s="241" t="s">
        <v>322</v>
      </c>
      <c r="D90" s="242">
        <v>72921.384000000005</v>
      </c>
      <c r="E90" s="242">
        <v>88400.982000000004</v>
      </c>
      <c r="F90" s="242">
        <v>73865.88</v>
      </c>
      <c r="G90" s="242">
        <v>41449.423000000003</v>
      </c>
      <c r="H90" s="243">
        <v>49589.807999999997</v>
      </c>
      <c r="I90" s="249">
        <v>0.19639320431553409</v>
      </c>
    </row>
    <row r="91" spans="2:9" x14ac:dyDescent="0.2">
      <c r="B91" s="680"/>
      <c r="C91" s="241" t="s">
        <v>323</v>
      </c>
      <c r="D91" s="242">
        <v>1341.1280899999999</v>
      </c>
      <c r="E91" s="242">
        <v>5841.3964199999991</v>
      </c>
      <c r="F91" s="242">
        <v>11712.019679999998</v>
      </c>
      <c r="G91" s="242">
        <v>16114.962510000001</v>
      </c>
      <c r="H91" s="243">
        <v>22102.454399999999</v>
      </c>
      <c r="I91" s="249">
        <v>0.37154860808919099</v>
      </c>
    </row>
    <row r="92" spans="2:9" ht="12" customHeight="1" x14ac:dyDescent="0.2">
      <c r="B92" s="680"/>
      <c r="C92" s="241" t="s">
        <v>325</v>
      </c>
      <c r="D92" s="242">
        <v>80.209999999999994</v>
      </c>
      <c r="E92" s="242">
        <v>100.456</v>
      </c>
      <c r="F92" s="242">
        <v>95.903000000000006</v>
      </c>
      <c r="G92" s="242">
        <v>115.215</v>
      </c>
      <c r="H92" s="243">
        <v>125.28700000000001</v>
      </c>
      <c r="I92" s="249">
        <v>8.7419172850757398E-2</v>
      </c>
    </row>
    <row r="93" spans="2:9" x14ac:dyDescent="0.2">
      <c r="B93" s="680"/>
      <c r="C93" s="241" t="s">
        <v>326</v>
      </c>
      <c r="D93" s="242">
        <v>0</v>
      </c>
      <c r="E93" s="242">
        <v>3.0329999999999999</v>
      </c>
      <c r="F93" s="242">
        <v>0</v>
      </c>
      <c r="G93" s="242">
        <v>0</v>
      </c>
      <c r="H93" s="243">
        <v>0</v>
      </c>
      <c r="I93" s="249" t="s">
        <v>284</v>
      </c>
    </row>
    <row r="94" spans="2:9" x14ac:dyDescent="0.2">
      <c r="B94" s="680"/>
      <c r="C94" s="241" t="s">
        <v>327</v>
      </c>
      <c r="D94" s="242">
        <v>0</v>
      </c>
      <c r="E94" s="242">
        <v>113.58945</v>
      </c>
      <c r="F94" s="242">
        <v>0</v>
      </c>
      <c r="G94" s="242">
        <v>1.7000000000000001E-2</v>
      </c>
      <c r="H94" s="243">
        <v>0</v>
      </c>
      <c r="I94" s="249">
        <v>-1</v>
      </c>
    </row>
    <row r="95" spans="2:9" x14ac:dyDescent="0.2">
      <c r="B95" s="680"/>
      <c r="C95" s="241" t="s">
        <v>328</v>
      </c>
      <c r="D95" s="242">
        <v>2.2029999999999998</v>
      </c>
      <c r="E95" s="242">
        <v>0</v>
      </c>
      <c r="F95" s="242">
        <v>0</v>
      </c>
      <c r="G95" s="242">
        <v>0</v>
      </c>
      <c r="H95" s="243">
        <v>0</v>
      </c>
      <c r="I95" s="249" t="s">
        <v>284</v>
      </c>
    </row>
    <row r="96" spans="2:9" ht="12" customHeight="1" x14ac:dyDescent="0.2">
      <c r="B96" s="681"/>
      <c r="C96" s="245" t="s">
        <v>329</v>
      </c>
      <c r="D96" s="246">
        <v>74344.925090000004</v>
      </c>
      <c r="E96" s="246">
        <v>94459.456870000009</v>
      </c>
      <c r="F96" s="246">
        <v>85673.802680000008</v>
      </c>
      <c r="G96" s="246">
        <v>57679.617510000004</v>
      </c>
      <c r="H96" s="247">
        <v>71817.549399999989</v>
      </c>
      <c r="I96" s="248">
        <v>0.2451114015717748</v>
      </c>
    </row>
    <row r="97" spans="2:9" x14ac:dyDescent="0.2">
      <c r="B97" s="679" t="s">
        <v>249</v>
      </c>
      <c r="C97" s="241" t="s">
        <v>330</v>
      </c>
      <c r="D97" s="242">
        <v>221467.47375</v>
      </c>
      <c r="E97" s="242">
        <v>195450.86128000001</v>
      </c>
      <c r="F97" s="242">
        <v>421178.79311000003</v>
      </c>
      <c r="G97" s="242">
        <v>454857.05369999999</v>
      </c>
      <c r="H97" s="243">
        <v>637291.15800000005</v>
      </c>
      <c r="I97" s="244">
        <v>0.40108008178834154</v>
      </c>
    </row>
    <row r="98" spans="2:9" x14ac:dyDescent="0.2">
      <c r="B98" s="680"/>
      <c r="C98" s="241" t="s">
        <v>331</v>
      </c>
      <c r="D98" s="242">
        <v>1934753.3960299997</v>
      </c>
      <c r="E98" s="242">
        <v>1165109.2113699999</v>
      </c>
      <c r="F98" s="242">
        <v>906906.88142000011</v>
      </c>
      <c r="G98" s="242">
        <v>937451.9257599999</v>
      </c>
      <c r="H98" s="243">
        <v>436157.79813999997</v>
      </c>
      <c r="I98" s="244">
        <v>-0.53474115722104543</v>
      </c>
    </row>
    <row r="99" spans="2:9" x14ac:dyDescent="0.2">
      <c r="B99" s="680"/>
      <c r="C99" s="241" t="s">
        <v>332</v>
      </c>
      <c r="D99" s="242">
        <v>11534.45147</v>
      </c>
      <c r="E99" s="242">
        <v>7596.8381399999998</v>
      </c>
      <c r="F99" s="242">
        <v>10242.895279999999</v>
      </c>
      <c r="G99" s="242">
        <v>12942.77599</v>
      </c>
      <c r="H99" s="243">
        <v>17097.733589999996</v>
      </c>
      <c r="I99" s="244">
        <v>0.32102522698455482</v>
      </c>
    </row>
    <row r="100" spans="2:9" x14ac:dyDescent="0.2">
      <c r="B100" s="680"/>
      <c r="C100" s="241" t="s">
        <v>333</v>
      </c>
      <c r="D100" s="242">
        <v>0</v>
      </c>
      <c r="E100" s="242">
        <v>0</v>
      </c>
      <c r="F100" s="242">
        <v>4346.6661799999993</v>
      </c>
      <c r="G100" s="242">
        <v>6439.83</v>
      </c>
      <c r="H100" s="243">
        <v>6384</v>
      </c>
      <c r="I100" s="244">
        <v>-8.6694835112106627E-3</v>
      </c>
    </row>
    <row r="101" spans="2:9" x14ac:dyDescent="0.2">
      <c r="B101" s="680"/>
      <c r="C101" s="241" t="s">
        <v>334</v>
      </c>
      <c r="D101" s="242">
        <v>15.1464</v>
      </c>
      <c r="E101" s="242">
        <v>530.23169999999993</v>
      </c>
      <c r="F101" s="242">
        <v>289.38366000000002</v>
      </c>
      <c r="G101" s="242">
        <v>2294.5733</v>
      </c>
      <c r="H101" s="243">
        <v>959.18720000000019</v>
      </c>
      <c r="I101" s="244">
        <v>-0.5819757860862409</v>
      </c>
    </row>
    <row r="102" spans="2:9" x14ac:dyDescent="0.2">
      <c r="B102" s="680"/>
      <c r="C102" s="241" t="s">
        <v>335</v>
      </c>
      <c r="D102" s="242">
        <v>0</v>
      </c>
      <c r="E102" s="242">
        <v>0.55000000000000004</v>
      </c>
      <c r="F102" s="242">
        <v>7.5999999999999998E-2</v>
      </c>
      <c r="G102" s="242">
        <v>1.321</v>
      </c>
      <c r="H102" s="243">
        <v>3.5228000000000002</v>
      </c>
      <c r="I102" s="244">
        <v>1.6667676003028009</v>
      </c>
    </row>
    <row r="103" spans="2:9" x14ac:dyDescent="0.2">
      <c r="B103" s="680"/>
      <c r="C103" s="241" t="s">
        <v>336</v>
      </c>
      <c r="D103" s="242">
        <v>3273.6797000000001</v>
      </c>
      <c r="E103" s="242">
        <v>1776.6291000000001</v>
      </c>
      <c r="F103" s="242">
        <v>2614.5538199999996</v>
      </c>
      <c r="G103" s="242">
        <v>2671.9292</v>
      </c>
      <c r="H103" s="243">
        <v>2204.5648899999997</v>
      </c>
      <c r="I103" s="244">
        <v>-0.17491642742629576</v>
      </c>
    </row>
    <row r="104" spans="2:9" x14ac:dyDescent="0.2">
      <c r="B104" s="681"/>
      <c r="C104" s="245" t="s">
        <v>337</v>
      </c>
      <c r="D104" s="246">
        <v>2171044.1473500002</v>
      </c>
      <c r="E104" s="246">
        <v>1370464.3215899998</v>
      </c>
      <c r="F104" s="246">
        <v>1345579.2494700002</v>
      </c>
      <c r="G104" s="246">
        <v>1416659.4089499998</v>
      </c>
      <c r="H104" s="247">
        <v>1100097.96462</v>
      </c>
      <c r="I104" s="248">
        <v>-0.22345628196168121</v>
      </c>
    </row>
    <row r="105" spans="2:9" x14ac:dyDescent="0.2">
      <c r="B105" s="689" t="s">
        <v>250</v>
      </c>
      <c r="C105" s="241" t="s">
        <v>48</v>
      </c>
      <c r="D105" s="242">
        <v>9.952</v>
      </c>
      <c r="E105" s="242">
        <v>133.63763</v>
      </c>
      <c r="F105" s="242">
        <v>94.692399999999992</v>
      </c>
      <c r="G105" s="242">
        <v>89.1614</v>
      </c>
      <c r="H105" s="243">
        <v>70.367399999999989</v>
      </c>
      <c r="I105" s="244">
        <v>-0.21078628195609328</v>
      </c>
    </row>
    <row r="106" spans="2:9" x14ac:dyDescent="0.2">
      <c r="B106" s="689"/>
      <c r="C106" s="241" t="s">
        <v>338</v>
      </c>
      <c r="D106" s="242">
        <v>197.5299</v>
      </c>
      <c r="E106" s="242">
        <v>13.435</v>
      </c>
      <c r="F106" s="242">
        <v>39.874499999999998</v>
      </c>
      <c r="G106" s="242">
        <v>14.034700000000003</v>
      </c>
      <c r="H106" s="243">
        <v>9.9704000000000015</v>
      </c>
      <c r="I106" s="244">
        <v>-0.28958937490648184</v>
      </c>
    </row>
    <row r="107" spans="2:9" x14ac:dyDescent="0.2">
      <c r="B107" s="690" t="s">
        <v>63</v>
      </c>
      <c r="C107" s="691"/>
      <c r="D107" s="251">
        <v>66499524.080200002</v>
      </c>
      <c r="E107" s="251">
        <v>63883009.80117999</v>
      </c>
      <c r="F107" s="251">
        <v>64459134.935539998</v>
      </c>
      <c r="G107" s="251">
        <v>64333691.519739993</v>
      </c>
      <c r="H107" s="251">
        <v>68801329.251310006</v>
      </c>
      <c r="I107" s="252">
        <v>6.9444759441468884E-2</v>
      </c>
    </row>
    <row r="108" spans="2:9" x14ac:dyDescent="0.2">
      <c r="B108" s="692" t="s">
        <v>50</v>
      </c>
      <c r="C108" s="692"/>
      <c r="D108" s="692"/>
      <c r="E108" s="692"/>
      <c r="F108" s="692"/>
      <c r="G108" s="692"/>
      <c r="H108" s="692"/>
      <c r="I108" s="692"/>
    </row>
    <row r="109" spans="2:9" x14ac:dyDescent="0.2">
      <c r="B109" s="692" t="s">
        <v>339</v>
      </c>
      <c r="C109" s="692"/>
      <c r="D109" s="692"/>
      <c r="E109" s="692"/>
      <c r="F109" s="692"/>
      <c r="G109" s="692"/>
      <c r="H109" s="692"/>
      <c r="I109" s="692"/>
    </row>
  </sheetData>
  <mergeCells count="39">
    <mergeCell ref="B97:B104"/>
    <mergeCell ref="B105:B106"/>
    <mergeCell ref="B107:C107"/>
    <mergeCell ref="B108:I108"/>
    <mergeCell ref="B109:I109"/>
    <mergeCell ref="H88:H89"/>
    <mergeCell ref="I88:I89"/>
    <mergeCell ref="B90:B96"/>
    <mergeCell ref="B83:I83"/>
    <mergeCell ref="B84:I84"/>
    <mergeCell ref="B88:B89"/>
    <mergeCell ref="C88:C89"/>
    <mergeCell ref="D88:D89"/>
    <mergeCell ref="E88:E89"/>
    <mergeCell ref="F88:F89"/>
    <mergeCell ref="G88:G89"/>
    <mergeCell ref="B72:B79"/>
    <mergeCell ref="B80:B81"/>
    <mergeCell ref="B82:C82"/>
    <mergeCell ref="B57:B58"/>
    <mergeCell ref="B59:B64"/>
    <mergeCell ref="B65:B71"/>
    <mergeCell ref="B47:B53"/>
    <mergeCell ref="B54:B56"/>
    <mergeCell ref="B34:B38"/>
    <mergeCell ref="B39:B44"/>
    <mergeCell ref="B45:B46"/>
    <mergeCell ref="B18:B28"/>
    <mergeCell ref="B29:B33"/>
    <mergeCell ref="G5:G6"/>
    <mergeCell ref="H5:H6"/>
    <mergeCell ref="I5:I6"/>
    <mergeCell ref="B7:B11"/>
    <mergeCell ref="B12:B17"/>
    <mergeCell ref="B5:B6"/>
    <mergeCell ref="C5:C6"/>
    <mergeCell ref="D5:D6"/>
    <mergeCell ref="E5:E6"/>
    <mergeCell ref="F5:F6"/>
  </mergeCells>
  <pageMargins left="0.7" right="0.7" top="0.75" bottom="0.75" header="0.3" footer="0.3"/>
  <pageSetup paperSize="1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47</vt:i4>
      </vt:variant>
    </vt:vector>
  </HeadingPairs>
  <TitlesOfParts>
    <vt:vector size="47" baseType="lpstr">
      <vt:lpstr>CAP1 Intercambioxcontinente</vt:lpstr>
      <vt:lpstr>CAP1 Comercioextchileno</vt:lpstr>
      <vt:lpstr>CAP2 Ppalesproductosexport</vt:lpstr>
      <vt:lpstr>CAP2 Movcargaxviatransporte</vt:lpstr>
      <vt:lpstr>CAP2 Ppalespaisdedestino</vt:lpstr>
      <vt:lpstr>CAP2 Ppalesprodmineros</vt:lpstr>
      <vt:lpstr>CAP2 Ppalesprodnomineros</vt:lpstr>
      <vt:lpstr>CAP2 Ppalesgruposexpoxregsalida</vt:lpstr>
      <vt:lpstr>CAP2 Movcargaxlugsalida</vt:lpstr>
      <vt:lpstr>CAP3 Serviciostransfronterizos</vt:lpstr>
      <vt:lpstr>CAP3 Detalleservicios</vt:lpstr>
      <vt:lpstr>CAP4 Ppalesimportaciones</vt:lpstr>
      <vt:lpstr>CAP4 Movcargaxviatransporte</vt:lpstr>
      <vt:lpstr>CAP4 Ppalespaisesdeorigen</vt:lpstr>
      <vt:lpstr>CAP4 Ppalesprodcombustibles</vt:lpstr>
      <vt:lpstr>CAP4 Ppalesprodnocombust</vt:lpstr>
      <vt:lpstr>CAP4 Movcargaxlugingreso</vt:lpstr>
      <vt:lpstr>CAP5 Recaudacióntributaria</vt:lpstr>
      <vt:lpstr>CAP5 Ppalesgravamenes</vt:lpstr>
      <vt:lpstr>CAP5 Recauxtipogravamen</vt:lpstr>
      <vt:lpstr>CAP5 RecauLeyCortaPuertos</vt:lpstr>
      <vt:lpstr>CAP5 Arancelefectivoxpaisorig</vt:lpstr>
      <vt:lpstr>CAP6 ZonaFranca</vt:lpstr>
      <vt:lpstr>CAP7 IngresoVehiculos</vt:lpstr>
      <vt:lpstr>CAP7 SalidaVehiculos</vt:lpstr>
      <vt:lpstr>CAP7 IngresoCamiones</vt:lpstr>
      <vt:lpstr>CAP7 SalidaCamiones</vt:lpstr>
      <vt:lpstr>CAP8 Destinacionsalida_cant</vt:lpstr>
      <vt:lpstr>CAP8 Destinacionsalida_monto</vt:lpstr>
      <vt:lpstr>CAP8 Destinacioningreso_cant</vt:lpstr>
      <vt:lpstr>CAP8 Destinacioningreso_monto</vt:lpstr>
      <vt:lpstr>DR-ARICA</vt:lpstr>
      <vt:lpstr>DR-IQUIQUE</vt:lpstr>
      <vt:lpstr>AR-TOCOPILLA</vt:lpstr>
      <vt:lpstr>DR-ANTOFAGASTA</vt:lpstr>
      <vt:lpstr>AR-CHAÑARAL</vt:lpstr>
      <vt:lpstr>DR-COQUIMBO</vt:lpstr>
      <vt:lpstr>AR-LOSANDES</vt:lpstr>
      <vt:lpstr>DR-VALPARAISO</vt:lpstr>
      <vt:lpstr>AR-SANANTONIO</vt:lpstr>
      <vt:lpstr>DR-METROPOLITANA</vt:lpstr>
      <vt:lpstr>DR-TALCAHUANO</vt:lpstr>
      <vt:lpstr>AR-OSORNO</vt:lpstr>
      <vt:lpstr>DR-PTO MONTT</vt:lpstr>
      <vt:lpstr>DR-COYHAIQUE</vt:lpstr>
      <vt:lpstr>AR-PTOAYSEN</vt:lpstr>
      <vt:lpstr>DR-PUNTAARENAS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Diaz Pintone</dc:creator>
  <cp:lastModifiedBy>Paola Diaz Pintone</cp:lastModifiedBy>
  <dcterms:created xsi:type="dcterms:W3CDTF">2019-04-25T15:46:30Z</dcterms:created>
  <dcterms:modified xsi:type="dcterms:W3CDTF">2019-04-26T14:42:36Z</dcterms:modified>
</cp:coreProperties>
</file>