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ris\NAS-Aduana\DNA Sotomayor\Departamento Estudios\Estadisticas y Otros\PÁGINA WEB - 2019\Publicaciones\Tablas anuarios\2017\"/>
    </mc:Choice>
  </mc:AlternateContent>
  <bookViews>
    <workbookView xWindow="0" yWindow="0" windowWidth="28800" windowHeight="11535"/>
  </bookViews>
  <sheets>
    <sheet name="CAP 1 Intercambio xcontinente" sheetId="1" r:id="rId1"/>
    <sheet name="CAP 1 Intercambio comercial" sheetId="2" r:id="rId2"/>
    <sheet name="CAP 2 Ppales productos expo" sheetId="3" r:id="rId3"/>
    <sheet name="CAP 2 Mov carga expo xvía trans" sheetId="4" r:id="rId4"/>
    <sheet name="CAP 2 Ppales destinos expo" sheetId="5" r:id="rId5"/>
    <sheet name="CAP 2 Expo mineras" sheetId="6" r:id="rId6"/>
    <sheet name="CAP 2 Expo no mineras" sheetId="7" r:id="rId7"/>
    <sheet name="CAP 2 Expo x reg de embarque" sheetId="8" r:id="rId8"/>
    <sheet name="CAP 2 Movimiento carga expo" sheetId="9" r:id="rId9"/>
    <sheet name="CAP 3 Expo servicios" sheetId="10" r:id="rId10"/>
    <sheet name="CAP 4 Ppales productos impo" sheetId="11" r:id="rId11"/>
    <sheet name="CAP 4 Mov carga impo xvia trans" sheetId="12" r:id="rId12"/>
    <sheet name="CAP 4 Ppales origenes impo" sheetId="13" r:id="rId13"/>
    <sheet name="CAP 4 Impo combustibles " sheetId="14" r:id="rId14"/>
    <sheet name="CAP 4 Impo no combustibles" sheetId="15" r:id="rId15"/>
    <sheet name="CAP 4 Mov carga impo " sheetId="16" r:id="rId16"/>
    <sheet name="CAP 5 Recaudacion x entidad" sheetId="17" r:id="rId17"/>
    <sheet name="CAP 5 Ppales gravámenes" sheetId="18" r:id="rId18"/>
    <sheet name="CAP 5 Recaudaci xtipo gravamen" sheetId="19" r:id="rId19"/>
    <sheet name="CAP 5 Ley Corta de Puertos" sheetId="20" r:id="rId20"/>
    <sheet name="CAP 5 Arancel efectivo impo" sheetId="21" r:id="rId21"/>
    <sheet name="CAP 6 Zona Franca" sheetId="22" r:id="rId22"/>
    <sheet name="CAP 7 Ingreso vehíc y viajeros" sheetId="23" r:id="rId23"/>
    <sheet name="CAP 7 Salida vehíc y viajeros" sheetId="24" r:id="rId24"/>
    <sheet name="CAP 7 Ingreso camiones y carga" sheetId="25" r:id="rId25"/>
    <sheet name="CAP 7 Salida camiones y carga" sheetId="26" r:id="rId26"/>
    <sheet name="CAP 8 Destinaciones salida" sheetId="27" r:id="rId27"/>
    <sheet name="CAP 8 Destinaciones ingreso" sheetId="29" r:id="rId28"/>
    <sheet name="CAP 8 Arica" sheetId="30" r:id="rId29"/>
    <sheet name="CAP 8 Iquique" sheetId="31" r:id="rId30"/>
    <sheet name="CAP 8 Tocopilla" sheetId="32" r:id="rId31"/>
    <sheet name="CAP 8 Antofagasta" sheetId="33" r:id="rId32"/>
    <sheet name="CAP 8 Chañaral" sheetId="34" r:id="rId33"/>
    <sheet name="CAP 8 Coquimbo" sheetId="35" r:id="rId34"/>
    <sheet name="CAP 8 Los Andes" sheetId="36" r:id="rId35"/>
    <sheet name="CAP 8 Valparaíso" sheetId="37" r:id="rId36"/>
    <sheet name="CAP 8 San Antonio" sheetId="38" r:id="rId37"/>
    <sheet name="CAP 8 Metropolitana" sheetId="39" r:id="rId38"/>
    <sheet name="CAP 8 Talcahuano" sheetId="40" r:id="rId39"/>
    <sheet name="CAP 8 Osorno" sheetId="41" r:id="rId40"/>
    <sheet name="CAP 8 Puerto Montt" sheetId="42" r:id="rId41"/>
    <sheet name="CAP 8 Coyhaique" sheetId="43" r:id="rId42"/>
    <sheet name="CAP 8 Puerto Aysén" sheetId="44" r:id="rId43"/>
    <sheet name="CAP 8 Punta Arenas" sheetId="45" r:id="rId44"/>
  </sheets>
  <externalReferences>
    <externalReference r:id="rId45"/>
    <externalReference r:id="rId46"/>
    <externalReference r:id="rId47"/>
    <externalReference r:id="rId48"/>
    <externalReference r:id="rId49"/>
  </externalReferences>
  <definedNames>
    <definedName name="_Toc472954098" localSheetId="21">'CAP 6 Zona Franca'!#REF!</definedName>
    <definedName name="acv">[2]C_2.4.2!#REF!</definedName>
    <definedName name="acvb">[2]C_2.4.2!#REF!</definedName>
    <definedName name="acvbn">[2]C_2.4.2!#REF!</definedName>
    <definedName name="ad">[2]C_2.4.2!#REF!</definedName>
    <definedName name="ade">[2]C_2.4.2!#REF!</definedName>
    <definedName name="adfgh">[2]C_2.4.2!#REF!</definedName>
    <definedName name="ado">[2]C_2.4.2!#REF!</definedName>
    <definedName name="adp">[2]C_2.4.2!#REF!</definedName>
    <definedName name="adq">[2]C_2.4.2!#REF!</definedName>
    <definedName name="adqp">[2]C_2.4.2!#REF!</definedName>
    <definedName name="aduana">[2]C_2.4.2!#REF!</definedName>
    <definedName name="aduana2">[2]C_2.4.2!#REF!</definedName>
    <definedName name="aduana3">[2]C_2.4.2!#REF!</definedName>
    <definedName name="aduana4">[2]C_2.4.2!#REF!</definedName>
    <definedName name="Africa" localSheetId="31">[4]C3.4.1!$G$2:$G$58</definedName>
    <definedName name="Africa" localSheetId="28">[4]C3.4.1!$G$2:$G$58</definedName>
    <definedName name="Africa" localSheetId="32">[4]C3.4.1!$G$2:$G$58</definedName>
    <definedName name="Africa" localSheetId="33">[4]C3.4.1!$G$2:$G$58</definedName>
    <definedName name="Africa" localSheetId="41">[4]C3.4.1!$G$2:$G$58</definedName>
    <definedName name="Africa" localSheetId="27">[4]C3.4.1!$G$2:$G$58</definedName>
    <definedName name="Africa" localSheetId="26">[4]C3.4.1!$G$2:$G$58</definedName>
    <definedName name="Africa" localSheetId="29">[4]C3.4.1!$G$2:$G$58</definedName>
    <definedName name="Africa" localSheetId="34">[4]C3.4.1!$G$2:$G$58</definedName>
    <definedName name="Africa" localSheetId="37">[4]C3.4.1!$G$2:$G$58</definedName>
    <definedName name="Africa" localSheetId="39">[4]C3.4.1!$G$2:$G$58</definedName>
    <definedName name="Africa" localSheetId="42">[4]C3.4.1!$G$2:$G$58</definedName>
    <definedName name="Africa" localSheetId="40">[4]C3.4.1!$G$2:$G$58</definedName>
    <definedName name="Africa" localSheetId="43">[4]C3.4.1!$G$2:$G$58</definedName>
    <definedName name="Africa" localSheetId="36">[4]C3.4.1!$G$2:$G$58</definedName>
    <definedName name="Africa" localSheetId="38">[4]C3.4.1!$G$2:$G$58</definedName>
    <definedName name="Africa" localSheetId="30">[4]C3.4.1!$G$2:$G$58</definedName>
    <definedName name="Africa" localSheetId="35">[4]C3.4.1!$G$2:$G$58</definedName>
    <definedName name="Africa">[1]C3.4.1!$G$2:$G$58</definedName>
    <definedName name="America" localSheetId="31">[4]C3.4.1!$G$59:$G$105</definedName>
    <definedName name="America" localSheetId="28">[4]C3.4.1!$G$59:$G$105</definedName>
    <definedName name="America" localSheetId="32">[4]C3.4.1!$G$59:$G$105</definedName>
    <definedName name="America" localSheetId="33">[4]C3.4.1!$G$59:$G$105</definedName>
    <definedName name="America" localSheetId="41">[4]C3.4.1!$G$59:$G$105</definedName>
    <definedName name="America" localSheetId="27">[4]C3.4.1!$G$59:$G$105</definedName>
    <definedName name="America" localSheetId="26">[4]C3.4.1!$G$59:$G$105</definedName>
    <definedName name="America" localSheetId="29">[4]C3.4.1!$G$59:$G$105</definedName>
    <definedName name="America" localSheetId="34">[4]C3.4.1!$G$59:$G$105</definedName>
    <definedName name="America" localSheetId="37">[4]C3.4.1!$G$59:$G$105</definedName>
    <definedName name="America" localSheetId="39">[4]C3.4.1!$G$59:$G$105</definedName>
    <definedName name="America" localSheetId="42">[4]C3.4.1!$G$59:$G$105</definedName>
    <definedName name="America" localSheetId="40">[4]C3.4.1!$G$59:$G$105</definedName>
    <definedName name="America" localSheetId="43">[4]C3.4.1!$G$59:$G$105</definedName>
    <definedName name="America" localSheetId="36">[4]C3.4.1!$G$59:$G$105</definedName>
    <definedName name="America" localSheetId="38">[4]C3.4.1!$G$59:$G$105</definedName>
    <definedName name="America" localSheetId="30">[4]C3.4.1!$G$59:$G$105</definedName>
    <definedName name="America" localSheetId="35">[4]C3.4.1!$G$59:$G$105</definedName>
    <definedName name="America">[1]C3.4.1!$G$59:$G$105</definedName>
    <definedName name="aqwer">[2]C_2.4.2!#REF!</definedName>
    <definedName name="aqwes">[2]C_2.4.2!#REF!</definedName>
    <definedName name="asd">[2]C_2.4.2!#REF!</definedName>
    <definedName name="asdf">[2]C_2.4.2!#REF!</definedName>
    <definedName name="asdfghj">[2]C_2.4.2!#REF!</definedName>
    <definedName name="asdfghjk">[2]C_2.4.2!#REF!</definedName>
    <definedName name="Asia" localSheetId="31">[4]C3.4.1!$G$106:$G$145</definedName>
    <definedName name="Asia" localSheetId="28">[4]C3.4.1!$G$106:$G$145</definedName>
    <definedName name="Asia" localSheetId="32">[4]C3.4.1!$G$106:$G$145</definedName>
    <definedName name="Asia" localSheetId="33">[4]C3.4.1!$G$106:$G$145</definedName>
    <definedName name="Asia" localSheetId="41">[4]C3.4.1!$G$106:$G$145</definedName>
    <definedName name="Asia" localSheetId="27">[4]C3.4.1!$G$106:$G$145</definedName>
    <definedName name="Asia" localSheetId="26">[4]C3.4.1!$G$106:$G$145</definedName>
    <definedName name="Asia" localSheetId="29">[4]C3.4.1!$G$106:$G$145</definedName>
    <definedName name="Asia" localSheetId="34">[4]C3.4.1!$G$106:$G$145</definedName>
    <definedName name="Asia" localSheetId="37">[4]C3.4.1!$G$106:$G$145</definedName>
    <definedName name="Asia" localSheetId="39">[4]C3.4.1!$G$106:$G$145</definedName>
    <definedName name="Asia" localSheetId="42">[4]C3.4.1!$G$106:$G$145</definedName>
    <definedName name="Asia" localSheetId="40">[4]C3.4.1!$G$106:$G$145</definedName>
    <definedName name="Asia" localSheetId="43">[4]C3.4.1!$G$106:$G$145</definedName>
    <definedName name="Asia" localSheetId="36">[4]C3.4.1!$G$106:$G$145</definedName>
    <definedName name="Asia" localSheetId="38">[4]C3.4.1!$G$106:$G$145</definedName>
    <definedName name="Asia" localSheetId="30">[4]C3.4.1!$G$106:$G$145</definedName>
    <definedName name="Asia" localSheetId="35">[4]C3.4.1!$G$106:$G$145</definedName>
    <definedName name="Asia">[1]C3.4.1!$G$106:$G$145</definedName>
    <definedName name="axcvbn">[2]C_2.4.2!#REF!</definedName>
    <definedName name="BV_SERV_ADMINISTRACION_EMPRESAS" localSheetId="5">[2]C_2.4.2!#REF!</definedName>
    <definedName name="BV_SERV_ADMINISTRACION_EMPRESAS" localSheetId="6">[2]C_2.4.2!#REF!</definedName>
    <definedName name="BV_SERV_ADMINISTRACION_EMPRESAS" localSheetId="7">[2]C_2.4.2!#REF!</definedName>
    <definedName name="BV_SERV_ADMINISTRACION_EMPRESAS" localSheetId="3">[2]C_2.4.2!#REF!</definedName>
    <definedName name="BV_SERV_ADMINISTRACION_EMPRESAS" localSheetId="8">[2]C_2.4.2!#REF!</definedName>
    <definedName name="BV_SERV_ADMINISTRACION_EMPRESAS" localSheetId="4">[2]C_2.4.2!#REF!</definedName>
    <definedName name="BV_SERV_ADMINISTRACION_EMPRESAS" localSheetId="2">[2]C_2.4.2!#REF!</definedName>
    <definedName name="BV_SERV_ADMINISTRACION_EMPRESAS" localSheetId="13">[2]C_2.4.2!#REF!</definedName>
    <definedName name="BV_SERV_ADMINISTRACION_EMPRESAS" localSheetId="14">[2]C_2.4.2!#REF!</definedName>
    <definedName name="BV_SERV_ADMINISTRACION_EMPRESAS" localSheetId="15">[2]C_2.4.2!#REF!</definedName>
    <definedName name="BV_SERV_ADMINISTRACION_EMPRESAS" localSheetId="11">[2]C_2.4.2!#REF!</definedName>
    <definedName name="BV_SERV_ADMINISTRACION_EMPRESAS" localSheetId="12">[2]C_2.4.2!#REF!</definedName>
    <definedName name="BV_SERV_ADMINISTRACION_EMPRESAS" localSheetId="10">[2]C_2.4.2!#REF!</definedName>
    <definedName name="BV_SERV_ADMINISTRACION_EMPRESAS" localSheetId="20">[2]C_2.4.2!#REF!</definedName>
    <definedName name="BV_SERV_ADMINISTRACION_EMPRESAS" localSheetId="19">[2]C_2.4.2!#REF!</definedName>
    <definedName name="BV_SERV_ADMINISTRACION_EMPRESAS" localSheetId="17">[2]C_2.4.2!#REF!</definedName>
    <definedName name="BV_SERV_ADMINISTRACION_EMPRESAS" localSheetId="18">[2]C_2.4.2!#REF!</definedName>
    <definedName name="BV_SERV_ADMINISTRACION_EMPRESAS" localSheetId="16">[2]C_2.4.2!#REF!</definedName>
    <definedName name="BV_SERV_ADMINISTRACION_EMPRESAS" localSheetId="31">[5]C_2.4.2!#REF!</definedName>
    <definedName name="BV_SERV_ADMINISTRACION_EMPRESAS" localSheetId="28">[5]C_2.4.2!#REF!</definedName>
    <definedName name="BV_SERV_ADMINISTRACION_EMPRESAS" localSheetId="32">[5]C_2.4.2!#REF!</definedName>
    <definedName name="BV_SERV_ADMINISTRACION_EMPRESAS" localSheetId="33">[5]C_2.4.2!#REF!</definedName>
    <definedName name="BV_SERV_ADMINISTRACION_EMPRESAS" localSheetId="41">[5]C_2.4.2!#REF!</definedName>
    <definedName name="BV_SERV_ADMINISTRACION_EMPRESAS" localSheetId="27">[5]C_2.4.2!#REF!</definedName>
    <definedName name="BV_SERV_ADMINISTRACION_EMPRESAS" localSheetId="26">[5]C_2.4.2!#REF!</definedName>
    <definedName name="BV_SERV_ADMINISTRACION_EMPRESAS" localSheetId="29">[5]C_2.4.2!#REF!</definedName>
    <definedName name="BV_SERV_ADMINISTRACION_EMPRESAS" localSheetId="34">[5]C_2.4.2!#REF!</definedName>
    <definedName name="BV_SERV_ADMINISTRACION_EMPRESAS" localSheetId="37">[5]C_2.4.2!#REF!</definedName>
    <definedName name="BV_SERV_ADMINISTRACION_EMPRESAS" localSheetId="39">[5]C_2.4.2!#REF!</definedName>
    <definedName name="BV_SERV_ADMINISTRACION_EMPRESAS" localSheetId="42">[5]C_2.4.2!#REF!</definedName>
    <definedName name="BV_SERV_ADMINISTRACION_EMPRESAS" localSheetId="40">[5]C_2.4.2!#REF!</definedName>
    <definedName name="BV_SERV_ADMINISTRACION_EMPRESAS" localSheetId="43">[5]C_2.4.2!#REF!</definedName>
    <definedName name="BV_SERV_ADMINISTRACION_EMPRESAS" localSheetId="36">[5]C_2.4.2!#REF!</definedName>
    <definedName name="BV_SERV_ADMINISTRACION_EMPRESAS" localSheetId="38">[5]C_2.4.2!#REF!</definedName>
    <definedName name="BV_SERV_ADMINISTRACION_EMPRESAS" localSheetId="30">[5]C_2.4.2!#REF!</definedName>
    <definedName name="BV_SERV_ADMINISTRACION_EMPRESAS" localSheetId="35">[5]C_2.4.2!#REF!</definedName>
    <definedName name="BV_SERV_ADMINISTRACION_EMPRESAS">[2]C_2.4.2!#REF!</definedName>
    <definedName name="BV_SERV_AUDIOVISUALES" localSheetId="5">[2]C_2.4.2!#REF!</definedName>
    <definedName name="BV_SERV_AUDIOVISUALES" localSheetId="6">[2]C_2.4.2!#REF!</definedName>
    <definedName name="BV_SERV_AUDIOVISUALES" localSheetId="7">[2]C_2.4.2!#REF!</definedName>
    <definedName name="BV_SERV_AUDIOVISUALES" localSheetId="3">[2]C_2.4.2!#REF!</definedName>
    <definedName name="BV_SERV_AUDIOVISUALES" localSheetId="8">[2]C_2.4.2!#REF!</definedName>
    <definedName name="BV_SERV_AUDIOVISUALES" localSheetId="4">[2]C_2.4.2!#REF!</definedName>
    <definedName name="BV_SERV_AUDIOVISUALES" localSheetId="2">[2]C_2.4.2!#REF!</definedName>
    <definedName name="BV_SERV_AUDIOVISUALES" localSheetId="13">[2]C_2.4.2!#REF!</definedName>
    <definedName name="BV_SERV_AUDIOVISUALES" localSheetId="14">[2]C_2.4.2!#REF!</definedName>
    <definedName name="BV_SERV_AUDIOVISUALES" localSheetId="15">[2]C_2.4.2!#REF!</definedName>
    <definedName name="BV_SERV_AUDIOVISUALES" localSheetId="11">[2]C_2.4.2!#REF!</definedName>
    <definedName name="BV_SERV_AUDIOVISUALES" localSheetId="12">[2]C_2.4.2!#REF!</definedName>
    <definedName name="BV_SERV_AUDIOVISUALES" localSheetId="10">[2]C_2.4.2!#REF!</definedName>
    <definedName name="BV_SERV_AUDIOVISUALES" localSheetId="20">[2]C_2.4.2!#REF!</definedName>
    <definedName name="BV_SERV_AUDIOVISUALES" localSheetId="19">[2]C_2.4.2!#REF!</definedName>
    <definedName name="BV_SERV_AUDIOVISUALES" localSheetId="17">[2]C_2.4.2!#REF!</definedName>
    <definedName name="BV_SERV_AUDIOVISUALES" localSheetId="18">[2]C_2.4.2!#REF!</definedName>
    <definedName name="BV_SERV_AUDIOVISUALES" localSheetId="16">[2]C_2.4.2!#REF!</definedName>
    <definedName name="BV_SERV_AUDIOVISUALES" localSheetId="31">[5]C_2.4.2!#REF!</definedName>
    <definedName name="BV_SERV_AUDIOVISUALES" localSheetId="28">[5]C_2.4.2!#REF!</definedName>
    <definedName name="BV_SERV_AUDIOVISUALES" localSheetId="32">[5]C_2.4.2!#REF!</definedName>
    <definedName name="BV_SERV_AUDIOVISUALES" localSheetId="33">[5]C_2.4.2!#REF!</definedName>
    <definedName name="BV_SERV_AUDIOVISUALES" localSheetId="41">[5]C_2.4.2!#REF!</definedName>
    <definedName name="BV_SERV_AUDIOVISUALES" localSheetId="27">[5]C_2.4.2!#REF!</definedName>
    <definedName name="BV_SERV_AUDIOVISUALES" localSheetId="26">[5]C_2.4.2!#REF!</definedName>
    <definedName name="BV_SERV_AUDIOVISUALES" localSheetId="29">[5]C_2.4.2!#REF!</definedName>
    <definedName name="BV_SERV_AUDIOVISUALES" localSheetId="34">[5]C_2.4.2!#REF!</definedName>
    <definedName name="BV_SERV_AUDIOVISUALES" localSheetId="37">[5]C_2.4.2!#REF!</definedName>
    <definedName name="BV_SERV_AUDIOVISUALES" localSheetId="39">[5]C_2.4.2!#REF!</definedName>
    <definedName name="BV_SERV_AUDIOVISUALES" localSheetId="42">[5]C_2.4.2!#REF!</definedName>
    <definedName name="BV_SERV_AUDIOVISUALES" localSheetId="40">[5]C_2.4.2!#REF!</definedName>
    <definedName name="BV_SERV_AUDIOVISUALES" localSheetId="43">[5]C_2.4.2!#REF!</definedName>
    <definedName name="BV_SERV_AUDIOVISUALES" localSheetId="36">[5]C_2.4.2!#REF!</definedName>
    <definedName name="BV_SERV_AUDIOVISUALES" localSheetId="38">[5]C_2.4.2!#REF!</definedName>
    <definedName name="BV_SERV_AUDIOVISUALES" localSheetId="30">[5]C_2.4.2!#REF!</definedName>
    <definedName name="BV_SERV_AUDIOVISUALES" localSheetId="35">[5]C_2.4.2!#REF!</definedName>
    <definedName name="BV_SERV_AUDIOVISUALES">[2]C_2.4.2!#REF!</definedName>
    <definedName name="BV_SERV_AUXILIARES_TRANSP_INTERNACIONAL" localSheetId="5">[2]C_2.4.2!#REF!</definedName>
    <definedName name="BV_SERV_AUXILIARES_TRANSP_INTERNACIONAL" localSheetId="6">[2]C_2.4.2!#REF!</definedName>
    <definedName name="BV_SERV_AUXILIARES_TRANSP_INTERNACIONAL" localSheetId="7">[2]C_2.4.2!#REF!</definedName>
    <definedName name="BV_SERV_AUXILIARES_TRANSP_INTERNACIONAL" localSheetId="3">[2]C_2.4.2!#REF!</definedName>
    <definedName name="BV_SERV_AUXILIARES_TRANSP_INTERNACIONAL" localSheetId="8">[2]C_2.4.2!#REF!</definedName>
    <definedName name="BV_SERV_AUXILIARES_TRANSP_INTERNACIONAL" localSheetId="4">[2]C_2.4.2!#REF!</definedName>
    <definedName name="BV_SERV_AUXILIARES_TRANSP_INTERNACIONAL" localSheetId="2">[2]C_2.4.2!#REF!</definedName>
    <definedName name="BV_SERV_AUXILIARES_TRANSP_INTERNACIONAL" localSheetId="13">[2]C_2.4.2!#REF!</definedName>
    <definedName name="BV_SERV_AUXILIARES_TRANSP_INTERNACIONAL" localSheetId="14">[2]C_2.4.2!#REF!</definedName>
    <definedName name="BV_SERV_AUXILIARES_TRANSP_INTERNACIONAL" localSheetId="15">[2]C_2.4.2!#REF!</definedName>
    <definedName name="BV_SERV_AUXILIARES_TRANSP_INTERNACIONAL" localSheetId="11">[2]C_2.4.2!#REF!</definedName>
    <definedName name="BV_SERV_AUXILIARES_TRANSP_INTERNACIONAL" localSheetId="12">[2]C_2.4.2!#REF!</definedName>
    <definedName name="BV_SERV_AUXILIARES_TRANSP_INTERNACIONAL" localSheetId="10">[2]C_2.4.2!#REF!</definedName>
    <definedName name="BV_SERV_AUXILIARES_TRANSP_INTERNACIONAL" localSheetId="20">[2]C_2.4.2!#REF!</definedName>
    <definedName name="BV_SERV_AUXILIARES_TRANSP_INTERNACIONAL" localSheetId="19">[2]C_2.4.2!#REF!</definedName>
    <definedName name="BV_SERV_AUXILIARES_TRANSP_INTERNACIONAL" localSheetId="17">[2]C_2.4.2!#REF!</definedName>
    <definedName name="BV_SERV_AUXILIARES_TRANSP_INTERNACIONAL" localSheetId="18">[2]C_2.4.2!#REF!</definedName>
    <definedName name="BV_SERV_AUXILIARES_TRANSP_INTERNACIONAL" localSheetId="16">[2]C_2.4.2!#REF!</definedName>
    <definedName name="BV_SERV_AUXILIARES_TRANSP_INTERNACIONAL" localSheetId="31">[5]C_2.4.2!#REF!</definedName>
    <definedName name="BV_SERV_AUXILIARES_TRANSP_INTERNACIONAL" localSheetId="28">[5]C_2.4.2!#REF!</definedName>
    <definedName name="BV_SERV_AUXILIARES_TRANSP_INTERNACIONAL" localSheetId="32">[5]C_2.4.2!#REF!</definedName>
    <definedName name="BV_SERV_AUXILIARES_TRANSP_INTERNACIONAL" localSheetId="33">[5]C_2.4.2!#REF!</definedName>
    <definedName name="BV_SERV_AUXILIARES_TRANSP_INTERNACIONAL" localSheetId="41">[5]C_2.4.2!#REF!</definedName>
    <definedName name="BV_SERV_AUXILIARES_TRANSP_INTERNACIONAL" localSheetId="27">[5]C_2.4.2!#REF!</definedName>
    <definedName name="BV_SERV_AUXILIARES_TRANSP_INTERNACIONAL" localSheetId="26">[5]C_2.4.2!#REF!</definedName>
    <definedName name="BV_SERV_AUXILIARES_TRANSP_INTERNACIONAL" localSheetId="29">[5]C_2.4.2!#REF!</definedName>
    <definedName name="BV_SERV_AUXILIARES_TRANSP_INTERNACIONAL" localSheetId="34">[5]C_2.4.2!#REF!</definedName>
    <definedName name="BV_SERV_AUXILIARES_TRANSP_INTERNACIONAL" localSheetId="37">[5]C_2.4.2!#REF!</definedName>
    <definedName name="BV_SERV_AUXILIARES_TRANSP_INTERNACIONAL" localSheetId="39">[5]C_2.4.2!#REF!</definedName>
    <definedName name="BV_SERV_AUXILIARES_TRANSP_INTERNACIONAL" localSheetId="42">[5]C_2.4.2!#REF!</definedName>
    <definedName name="BV_SERV_AUXILIARES_TRANSP_INTERNACIONAL" localSheetId="40">[5]C_2.4.2!#REF!</definedName>
    <definedName name="BV_SERV_AUXILIARES_TRANSP_INTERNACIONAL" localSheetId="43">[5]C_2.4.2!#REF!</definedName>
    <definedName name="BV_SERV_AUXILIARES_TRANSP_INTERNACIONAL" localSheetId="36">[5]C_2.4.2!#REF!</definedName>
    <definedName name="BV_SERV_AUXILIARES_TRANSP_INTERNACIONAL" localSheetId="38">[5]C_2.4.2!#REF!</definedName>
    <definedName name="BV_SERV_AUXILIARES_TRANSP_INTERNACIONAL" localSheetId="30">[5]C_2.4.2!#REF!</definedName>
    <definedName name="BV_SERV_AUXILIARES_TRANSP_INTERNACIONAL" localSheetId="35">[5]C_2.4.2!#REF!</definedName>
    <definedName name="BV_SERV_AUXILIARES_TRANSP_INTERNACIONAL">[2]C_2.4.2!#REF!</definedName>
    <definedName name="BV_SERVICIOS_COMPUTACION_E_INFORMATICA" localSheetId="5">[2]C_2.4.2!#REF!</definedName>
    <definedName name="BV_SERVICIOS_COMPUTACION_E_INFORMATICA" localSheetId="6">[2]C_2.4.2!#REF!</definedName>
    <definedName name="BV_SERVICIOS_COMPUTACION_E_INFORMATICA" localSheetId="7">[2]C_2.4.2!#REF!</definedName>
    <definedName name="BV_SERVICIOS_COMPUTACION_E_INFORMATICA" localSheetId="3">[2]C_2.4.2!#REF!</definedName>
    <definedName name="BV_SERVICIOS_COMPUTACION_E_INFORMATICA" localSheetId="8">[2]C_2.4.2!#REF!</definedName>
    <definedName name="BV_SERVICIOS_COMPUTACION_E_INFORMATICA" localSheetId="4">[2]C_2.4.2!#REF!</definedName>
    <definedName name="BV_SERVICIOS_COMPUTACION_E_INFORMATICA" localSheetId="2">[2]C_2.4.2!#REF!</definedName>
    <definedName name="BV_SERVICIOS_COMPUTACION_E_INFORMATICA" localSheetId="13">[2]C_2.4.2!#REF!</definedName>
    <definedName name="BV_SERVICIOS_COMPUTACION_E_INFORMATICA" localSheetId="14">[2]C_2.4.2!#REF!</definedName>
    <definedName name="BV_SERVICIOS_COMPUTACION_E_INFORMATICA" localSheetId="15">[2]C_2.4.2!#REF!</definedName>
    <definedName name="BV_SERVICIOS_COMPUTACION_E_INFORMATICA" localSheetId="11">[2]C_2.4.2!#REF!</definedName>
    <definedName name="BV_SERVICIOS_COMPUTACION_E_INFORMATICA" localSheetId="12">[2]C_2.4.2!#REF!</definedName>
    <definedName name="BV_SERVICIOS_COMPUTACION_E_INFORMATICA" localSheetId="10">[2]C_2.4.2!#REF!</definedName>
    <definedName name="BV_SERVICIOS_COMPUTACION_E_INFORMATICA" localSheetId="20">[2]C_2.4.2!#REF!</definedName>
    <definedName name="BV_SERVICIOS_COMPUTACION_E_INFORMATICA" localSheetId="19">[2]C_2.4.2!#REF!</definedName>
    <definedName name="BV_SERVICIOS_COMPUTACION_E_INFORMATICA" localSheetId="17">[2]C_2.4.2!#REF!</definedName>
    <definedName name="BV_SERVICIOS_COMPUTACION_E_INFORMATICA" localSheetId="18">[2]C_2.4.2!#REF!</definedName>
    <definedName name="BV_SERVICIOS_COMPUTACION_E_INFORMATICA" localSheetId="16">[2]C_2.4.2!#REF!</definedName>
    <definedName name="BV_SERVICIOS_COMPUTACION_E_INFORMATICA" localSheetId="31">[5]C_2.4.2!#REF!</definedName>
    <definedName name="BV_SERVICIOS_COMPUTACION_E_INFORMATICA" localSheetId="28">[5]C_2.4.2!#REF!</definedName>
    <definedName name="BV_SERVICIOS_COMPUTACION_E_INFORMATICA" localSheetId="32">[5]C_2.4.2!#REF!</definedName>
    <definedName name="BV_SERVICIOS_COMPUTACION_E_INFORMATICA" localSheetId="33">[5]C_2.4.2!#REF!</definedName>
    <definedName name="BV_SERVICIOS_COMPUTACION_E_INFORMATICA" localSheetId="41">[5]C_2.4.2!#REF!</definedName>
    <definedName name="BV_SERVICIOS_COMPUTACION_E_INFORMATICA" localSheetId="27">[5]C_2.4.2!#REF!</definedName>
    <definedName name="BV_SERVICIOS_COMPUTACION_E_INFORMATICA" localSheetId="26">[5]C_2.4.2!#REF!</definedName>
    <definedName name="BV_SERVICIOS_COMPUTACION_E_INFORMATICA" localSheetId="29">[5]C_2.4.2!#REF!</definedName>
    <definedName name="BV_SERVICIOS_COMPUTACION_E_INFORMATICA" localSheetId="34">[5]C_2.4.2!#REF!</definedName>
    <definedName name="BV_SERVICIOS_COMPUTACION_E_INFORMATICA" localSheetId="37">[5]C_2.4.2!#REF!</definedName>
    <definedName name="BV_SERVICIOS_COMPUTACION_E_INFORMATICA" localSheetId="39">[5]C_2.4.2!#REF!</definedName>
    <definedName name="BV_SERVICIOS_COMPUTACION_E_INFORMATICA" localSheetId="42">[5]C_2.4.2!#REF!</definedName>
    <definedName name="BV_SERVICIOS_COMPUTACION_E_INFORMATICA" localSheetId="40">[5]C_2.4.2!#REF!</definedName>
    <definedName name="BV_SERVICIOS_COMPUTACION_E_INFORMATICA" localSheetId="43">[5]C_2.4.2!#REF!</definedName>
    <definedName name="BV_SERVICIOS_COMPUTACION_E_INFORMATICA" localSheetId="36">[5]C_2.4.2!#REF!</definedName>
    <definedName name="BV_SERVICIOS_COMPUTACION_E_INFORMATICA" localSheetId="38">[5]C_2.4.2!#REF!</definedName>
    <definedName name="BV_SERVICIOS_COMPUTACION_E_INFORMATICA" localSheetId="30">[5]C_2.4.2!#REF!</definedName>
    <definedName name="BV_SERVICIOS_COMPUTACION_E_INFORMATICA" localSheetId="35">[5]C_2.4.2!#REF!</definedName>
    <definedName name="BV_SERVICIOS_COMPUTACION_E_INFORMATICA">[2]C_2.4.2!#REF!</definedName>
    <definedName name="BV_SERVICIOS_DISEÑP_INGENIERIA_ARQ" localSheetId="2">[2]C_2.4.2!#REF!</definedName>
    <definedName name="BV_SERVICIOS_DISEÑP_INGENIERIA_ARQ" localSheetId="10">[2]C_2.4.2!#REF!</definedName>
    <definedName name="BV_SERVICIOS_DISEÑP_INGENIERIA_ARQ" localSheetId="20">[2]C_2.4.2!#REF!</definedName>
    <definedName name="BV_SERVICIOS_DISEÑP_INGENIERIA_ARQ" localSheetId="31">[5]C_2.4.2!#REF!</definedName>
    <definedName name="BV_SERVICIOS_DISEÑP_INGENIERIA_ARQ" localSheetId="28">[5]C_2.4.2!#REF!</definedName>
    <definedName name="BV_SERVICIOS_DISEÑP_INGENIERIA_ARQ" localSheetId="32">[5]C_2.4.2!#REF!</definedName>
    <definedName name="BV_SERVICIOS_DISEÑP_INGENIERIA_ARQ" localSheetId="33">[5]C_2.4.2!#REF!</definedName>
    <definedName name="BV_SERVICIOS_DISEÑP_INGENIERIA_ARQ" localSheetId="41">[5]C_2.4.2!#REF!</definedName>
    <definedName name="BV_SERVICIOS_DISEÑP_INGENIERIA_ARQ" localSheetId="27">[5]C_2.4.2!#REF!</definedName>
    <definedName name="BV_SERVICIOS_DISEÑP_INGENIERIA_ARQ" localSheetId="26">[5]C_2.4.2!#REF!</definedName>
    <definedName name="BV_SERVICIOS_DISEÑP_INGENIERIA_ARQ" localSheetId="29">[5]C_2.4.2!#REF!</definedName>
    <definedName name="BV_SERVICIOS_DISEÑP_INGENIERIA_ARQ" localSheetId="34">[5]C_2.4.2!#REF!</definedName>
    <definedName name="BV_SERVICIOS_DISEÑP_INGENIERIA_ARQ" localSheetId="37">[5]C_2.4.2!#REF!</definedName>
    <definedName name="BV_SERVICIOS_DISEÑP_INGENIERIA_ARQ" localSheetId="39">[5]C_2.4.2!#REF!</definedName>
    <definedName name="BV_SERVICIOS_DISEÑP_INGENIERIA_ARQ" localSheetId="42">[5]C_2.4.2!#REF!</definedName>
    <definedName name="BV_SERVICIOS_DISEÑP_INGENIERIA_ARQ" localSheetId="40">[5]C_2.4.2!#REF!</definedName>
    <definedName name="BV_SERVICIOS_DISEÑP_INGENIERIA_ARQ" localSheetId="43">[5]C_2.4.2!#REF!</definedName>
    <definedName name="BV_SERVICIOS_DISEÑP_INGENIERIA_ARQ" localSheetId="36">[5]C_2.4.2!#REF!</definedName>
    <definedName name="BV_SERVICIOS_DISEÑP_INGENIERIA_ARQ" localSheetId="38">[5]C_2.4.2!#REF!</definedName>
    <definedName name="BV_SERVICIOS_DISEÑP_INGENIERIA_ARQ" localSheetId="30">[5]C_2.4.2!#REF!</definedName>
    <definedName name="BV_SERVICIOS_DISEÑP_INGENIERIA_ARQ" localSheetId="35">[5]C_2.4.2!#REF!</definedName>
    <definedName name="BV_SERVICIOS_DISEÑP_INGENIERIA_ARQ">[2]C_2.4.2!#REF!</definedName>
    <definedName name="BV_SERVICIOS_TELECOMUNICACIONES" localSheetId="2">[2]C_2.4.2!#REF!</definedName>
    <definedName name="BV_SERVICIOS_TELECOMUNICACIONES" localSheetId="10">[2]C_2.4.2!#REF!</definedName>
    <definedName name="BV_SERVICIOS_TELECOMUNICACIONES" localSheetId="20">[2]C_2.4.2!#REF!</definedName>
    <definedName name="BV_SERVICIOS_TELECOMUNICACIONES" localSheetId="31">[5]C_2.4.2!#REF!</definedName>
    <definedName name="BV_SERVICIOS_TELECOMUNICACIONES" localSheetId="28">[5]C_2.4.2!#REF!</definedName>
    <definedName name="BV_SERVICIOS_TELECOMUNICACIONES" localSheetId="32">[5]C_2.4.2!#REF!</definedName>
    <definedName name="BV_SERVICIOS_TELECOMUNICACIONES" localSheetId="33">[5]C_2.4.2!#REF!</definedName>
    <definedName name="BV_SERVICIOS_TELECOMUNICACIONES" localSheetId="41">[5]C_2.4.2!#REF!</definedName>
    <definedName name="BV_SERVICIOS_TELECOMUNICACIONES" localSheetId="27">[5]C_2.4.2!#REF!</definedName>
    <definedName name="BV_SERVICIOS_TELECOMUNICACIONES" localSheetId="26">[5]C_2.4.2!#REF!</definedName>
    <definedName name="BV_SERVICIOS_TELECOMUNICACIONES" localSheetId="29">[5]C_2.4.2!#REF!</definedName>
    <definedName name="BV_SERVICIOS_TELECOMUNICACIONES" localSheetId="34">[5]C_2.4.2!#REF!</definedName>
    <definedName name="BV_SERVICIOS_TELECOMUNICACIONES" localSheetId="37">[5]C_2.4.2!#REF!</definedName>
    <definedName name="BV_SERVICIOS_TELECOMUNICACIONES" localSheetId="39">[5]C_2.4.2!#REF!</definedName>
    <definedName name="BV_SERVICIOS_TELECOMUNICACIONES" localSheetId="42">[5]C_2.4.2!#REF!</definedName>
    <definedName name="BV_SERVICIOS_TELECOMUNICACIONES" localSheetId="40">[5]C_2.4.2!#REF!</definedName>
    <definedName name="BV_SERVICIOS_TELECOMUNICACIONES" localSheetId="43">[5]C_2.4.2!#REF!</definedName>
    <definedName name="BV_SERVICIOS_TELECOMUNICACIONES" localSheetId="36">[5]C_2.4.2!#REF!</definedName>
    <definedName name="BV_SERVICIOS_TELECOMUNICACIONES" localSheetId="38">[5]C_2.4.2!#REF!</definedName>
    <definedName name="BV_SERVICIOS_TELECOMUNICACIONES" localSheetId="30">[5]C_2.4.2!#REF!</definedName>
    <definedName name="BV_SERVICIOS_TELECOMUNICACIONES" localSheetId="35">[5]C_2.4.2!#REF!</definedName>
    <definedName name="BV_SERVICIOS_TELECOMUNICACIONES">[2]C_2.4.2!#REF!</definedName>
    <definedName name="Europa" localSheetId="31">[4]C3.4.1!$G$146:$G$204</definedName>
    <definedName name="Europa" localSheetId="28">[4]C3.4.1!$G$146:$G$204</definedName>
    <definedName name="Europa" localSheetId="32">[4]C3.4.1!$G$146:$G$204</definedName>
    <definedName name="Europa" localSheetId="33">[4]C3.4.1!$G$146:$G$204</definedName>
    <definedName name="Europa" localSheetId="41">[4]C3.4.1!$G$146:$G$204</definedName>
    <definedName name="Europa" localSheetId="27">[4]C3.4.1!$G$146:$G$204</definedName>
    <definedName name="Europa" localSheetId="26">[4]C3.4.1!$G$146:$G$204</definedName>
    <definedName name="Europa" localSheetId="29">[4]C3.4.1!$G$146:$G$204</definedName>
    <definedName name="Europa" localSheetId="34">[4]C3.4.1!$G$146:$G$204</definedName>
    <definedName name="Europa" localSheetId="37">[4]C3.4.1!$G$146:$G$204</definedName>
    <definedName name="Europa" localSheetId="39">[4]C3.4.1!$G$146:$G$204</definedName>
    <definedName name="Europa" localSheetId="42">[4]C3.4.1!$G$146:$G$204</definedName>
    <definedName name="Europa" localSheetId="40">[4]C3.4.1!$G$146:$G$204</definedName>
    <definedName name="Europa" localSheetId="43">[4]C3.4.1!$G$146:$G$204</definedName>
    <definedName name="Europa" localSheetId="36">[4]C3.4.1!$G$146:$G$204</definedName>
    <definedName name="Europa" localSheetId="38">[4]C3.4.1!$G$146:$G$204</definedName>
    <definedName name="Europa" localSheetId="30">[4]C3.4.1!$G$146:$G$204</definedName>
    <definedName name="Europa" localSheetId="35">[4]C3.4.1!$G$146:$G$204</definedName>
    <definedName name="Europa">[1]C3.4.1!$G$146:$G$204</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Oceania" localSheetId="31">[4]C3.4.1!$G$205:$G$219</definedName>
    <definedName name="Oceania" localSheetId="28">[4]C3.4.1!$G$205:$G$219</definedName>
    <definedName name="Oceania" localSheetId="32">[4]C3.4.1!$G$205:$G$219</definedName>
    <definedName name="Oceania" localSheetId="33">[4]C3.4.1!$G$205:$G$219</definedName>
    <definedName name="Oceania" localSheetId="41">[4]C3.4.1!$G$205:$G$219</definedName>
    <definedName name="Oceania" localSheetId="27">[4]C3.4.1!$G$205:$G$219</definedName>
    <definedName name="Oceania" localSheetId="26">[4]C3.4.1!$G$205:$G$219</definedName>
    <definedName name="Oceania" localSheetId="29">[4]C3.4.1!$G$205:$G$219</definedName>
    <definedName name="Oceania" localSheetId="34">[4]C3.4.1!$G$205:$G$219</definedName>
    <definedName name="Oceania" localSheetId="37">[4]C3.4.1!$G$205:$G$219</definedName>
    <definedName name="Oceania" localSheetId="39">[4]C3.4.1!$G$205:$G$219</definedName>
    <definedName name="Oceania" localSheetId="42">[4]C3.4.1!$G$205:$G$219</definedName>
    <definedName name="Oceania" localSheetId="40">[4]C3.4.1!$G$205:$G$219</definedName>
    <definedName name="Oceania" localSheetId="43">[4]C3.4.1!$G$205:$G$219</definedName>
    <definedName name="Oceania" localSheetId="36">[4]C3.4.1!$G$205:$G$219</definedName>
    <definedName name="Oceania" localSheetId="38">[4]C3.4.1!$G$205:$G$219</definedName>
    <definedName name="Oceania" localSheetId="30">[4]C3.4.1!$G$205:$G$219</definedName>
    <definedName name="Oceania" localSheetId="35">[4]C3.4.1!$G$205:$G$219</definedName>
    <definedName name="Oceania">[1]C3.4.1!$G$205:$G$219</definedName>
    <definedName name="OT.SERV.CENTROLLAMADO" localSheetId="31">[4]C2.5.2!$J$546:$J$557</definedName>
    <definedName name="OT.SERV.CENTROLLAMADO" localSheetId="28">[4]C2.5.2!$J$546:$J$557</definedName>
    <definedName name="OT.SERV.CENTROLLAMADO" localSheetId="32">[4]C2.5.2!$J$546:$J$557</definedName>
    <definedName name="OT.SERV.CENTROLLAMADO" localSheetId="33">[4]C2.5.2!$J$546:$J$557</definedName>
    <definedName name="OT.SERV.CENTROLLAMADO" localSheetId="41">[4]C2.5.2!$J$546:$J$557</definedName>
    <definedName name="OT.SERV.CENTROLLAMADO" localSheetId="27">[4]C2.5.2!$J$546:$J$557</definedName>
    <definedName name="OT.SERV.CENTROLLAMADO" localSheetId="26">[4]C2.5.2!$J$546:$J$557</definedName>
    <definedName name="OT.SERV.CENTROLLAMADO" localSheetId="29">[4]C2.5.2!$J$546:$J$557</definedName>
    <definedName name="OT.SERV.CENTROLLAMADO" localSheetId="34">[4]C2.5.2!$J$546:$J$557</definedName>
    <definedName name="OT.SERV.CENTROLLAMADO" localSheetId="37">[4]C2.5.2!$J$546:$J$557</definedName>
    <definedName name="OT.SERV.CENTROLLAMADO" localSheetId="39">[4]C2.5.2!$J$546:$J$557</definedName>
    <definedName name="OT.SERV.CENTROLLAMADO" localSheetId="42">[4]C2.5.2!$J$546:$J$557</definedName>
    <definedName name="OT.SERV.CENTROLLAMADO" localSheetId="40">[4]C2.5.2!$J$546:$J$557</definedName>
    <definedName name="OT.SERV.CENTROLLAMADO" localSheetId="43">[4]C2.5.2!$J$546:$J$557</definedName>
    <definedName name="OT.SERV.CENTROLLAMADO" localSheetId="36">[4]C2.5.2!$J$546:$J$557</definedName>
    <definedName name="OT.SERV.CENTROLLAMADO" localSheetId="38">[4]C2.5.2!$J$546:$J$557</definedName>
    <definedName name="OT.SERV.CENTROLLAMADO" localSheetId="30">[4]C2.5.2!$J$546:$J$557</definedName>
    <definedName name="OT.SERV.CENTROLLAMADO" localSheetId="35">[4]C2.5.2!$J$546:$J$557</definedName>
    <definedName name="OT.SERV.CENTROLLAMADO">[1]C2.5.2!$J$546:$J$557</definedName>
    <definedName name="OT.SERV.CORRESPONSALIA" localSheetId="31">[4]C2.5.2!$J$558:$J$601</definedName>
    <definedName name="OT.SERV.CORRESPONSALIA" localSheetId="28">[4]C2.5.2!$J$558:$J$601</definedName>
    <definedName name="OT.SERV.CORRESPONSALIA" localSheetId="32">[4]C2.5.2!$J$558:$J$601</definedName>
    <definedName name="OT.SERV.CORRESPONSALIA" localSheetId="33">[4]C2.5.2!$J$558:$J$601</definedName>
    <definedName name="OT.SERV.CORRESPONSALIA" localSheetId="41">[4]C2.5.2!$J$558:$J$601</definedName>
    <definedName name="OT.SERV.CORRESPONSALIA" localSheetId="27">[4]C2.5.2!$J$558:$J$601</definedName>
    <definedName name="OT.SERV.CORRESPONSALIA" localSheetId="26">[4]C2.5.2!$J$558:$J$601</definedName>
    <definedName name="OT.SERV.CORRESPONSALIA" localSheetId="29">[4]C2.5.2!$J$558:$J$601</definedName>
    <definedName name="OT.SERV.CORRESPONSALIA" localSheetId="34">[4]C2.5.2!$J$558:$J$601</definedName>
    <definedName name="OT.SERV.CORRESPONSALIA" localSheetId="37">[4]C2.5.2!$J$558:$J$601</definedName>
    <definedName name="OT.SERV.CORRESPONSALIA" localSheetId="39">[4]C2.5.2!$J$558:$J$601</definedName>
    <definedName name="OT.SERV.CORRESPONSALIA" localSheetId="42">[4]C2.5.2!$J$558:$J$601</definedName>
    <definedName name="OT.SERV.CORRESPONSALIA" localSheetId="40">[4]C2.5.2!$J$558:$J$601</definedName>
    <definedName name="OT.SERV.CORRESPONSALIA" localSheetId="43">[4]C2.5.2!$J$558:$J$601</definedName>
    <definedName name="OT.SERV.CORRESPONSALIA" localSheetId="36">[4]C2.5.2!$J$558:$J$601</definedName>
    <definedName name="OT.SERV.CORRESPONSALIA" localSheetId="38">[4]C2.5.2!$J$558:$J$601</definedName>
    <definedName name="OT.SERV.CORRESPONSALIA" localSheetId="30">[4]C2.5.2!$J$558:$J$601</definedName>
    <definedName name="OT.SERV.CORRESPONSALIA" localSheetId="35">[4]C2.5.2!$J$558:$J$601</definedName>
    <definedName name="OT.SERV.CORRESPONSALIA">[1]C2.5.2!$J$558:$J$601</definedName>
    <definedName name="OT.SERV.ESTUDIOSDEMERCADO" localSheetId="31">[4]C2.5.2!$J$602:$J$650</definedName>
    <definedName name="OT.SERV.ESTUDIOSDEMERCADO" localSheetId="28">[4]C2.5.2!$J$602:$J$650</definedName>
    <definedName name="OT.SERV.ESTUDIOSDEMERCADO" localSheetId="32">[4]C2.5.2!$J$602:$J$650</definedName>
    <definedName name="OT.SERV.ESTUDIOSDEMERCADO" localSheetId="33">[4]C2.5.2!$J$602:$J$650</definedName>
    <definedName name="OT.SERV.ESTUDIOSDEMERCADO" localSheetId="41">[4]C2.5.2!$J$602:$J$650</definedName>
    <definedName name="OT.SERV.ESTUDIOSDEMERCADO" localSheetId="27">[4]C2.5.2!$J$602:$J$650</definedName>
    <definedName name="OT.SERV.ESTUDIOSDEMERCADO" localSheetId="26">[4]C2.5.2!$J$602:$J$650</definedName>
    <definedName name="OT.SERV.ESTUDIOSDEMERCADO" localSheetId="29">[4]C2.5.2!$J$602:$J$650</definedName>
    <definedName name="OT.SERV.ESTUDIOSDEMERCADO" localSheetId="34">[4]C2.5.2!$J$602:$J$650</definedName>
    <definedName name="OT.SERV.ESTUDIOSDEMERCADO" localSheetId="37">[4]C2.5.2!$J$602:$J$650</definedName>
    <definedName name="OT.SERV.ESTUDIOSDEMERCADO" localSheetId="39">[4]C2.5.2!$J$602:$J$650</definedName>
    <definedName name="OT.SERV.ESTUDIOSDEMERCADO" localSheetId="42">[4]C2.5.2!$J$602:$J$650</definedName>
    <definedName name="OT.SERV.ESTUDIOSDEMERCADO" localSheetId="40">[4]C2.5.2!$J$602:$J$650</definedName>
    <definedName name="OT.SERV.ESTUDIOSDEMERCADO" localSheetId="43">[4]C2.5.2!$J$602:$J$650</definedName>
    <definedName name="OT.SERV.ESTUDIOSDEMERCADO" localSheetId="36">[4]C2.5.2!$J$602:$J$650</definedName>
    <definedName name="OT.SERV.ESTUDIOSDEMERCADO" localSheetId="38">[4]C2.5.2!$J$602:$J$650</definedName>
    <definedName name="OT.SERV.ESTUDIOSDEMERCADO" localSheetId="30">[4]C2.5.2!$J$602:$J$650</definedName>
    <definedName name="OT.SERV.ESTUDIOSDEMERCADO" localSheetId="35">[4]C2.5.2!$J$602:$J$650</definedName>
    <definedName name="OT.SERV.ESTUDIOSDEMERCADO">[1]C2.5.2!$J$602:$J$650</definedName>
    <definedName name="OT.SERV.INSPECCIONTECNICA" localSheetId="31">[4]C2.5.2!$J$651:$J$713</definedName>
    <definedName name="OT.SERV.INSPECCIONTECNICA" localSheetId="28">[4]C2.5.2!$J$651:$J$713</definedName>
    <definedName name="OT.SERV.INSPECCIONTECNICA" localSheetId="32">[4]C2.5.2!$J$651:$J$713</definedName>
    <definedName name="OT.SERV.INSPECCIONTECNICA" localSheetId="33">[4]C2.5.2!$J$651:$J$713</definedName>
    <definedName name="OT.SERV.INSPECCIONTECNICA" localSheetId="41">[4]C2.5.2!$J$651:$J$713</definedName>
    <definedName name="OT.SERV.INSPECCIONTECNICA" localSheetId="27">[4]C2.5.2!$J$651:$J$713</definedName>
    <definedName name="OT.SERV.INSPECCIONTECNICA" localSheetId="26">[4]C2.5.2!$J$651:$J$713</definedName>
    <definedName name="OT.SERV.INSPECCIONTECNICA" localSheetId="29">[4]C2.5.2!$J$651:$J$713</definedName>
    <definedName name="OT.SERV.INSPECCIONTECNICA" localSheetId="34">[4]C2.5.2!$J$651:$J$713</definedName>
    <definedName name="OT.SERV.INSPECCIONTECNICA" localSheetId="37">[4]C2.5.2!$J$651:$J$713</definedName>
    <definedName name="OT.SERV.INSPECCIONTECNICA" localSheetId="39">[4]C2.5.2!$J$651:$J$713</definedName>
    <definedName name="OT.SERV.INSPECCIONTECNICA" localSheetId="42">[4]C2.5.2!$J$651:$J$713</definedName>
    <definedName name="OT.SERV.INSPECCIONTECNICA" localSheetId="40">[4]C2.5.2!$J$651:$J$713</definedName>
    <definedName name="OT.SERV.INSPECCIONTECNICA" localSheetId="43">[4]C2.5.2!$J$651:$J$713</definedName>
    <definedName name="OT.SERV.INSPECCIONTECNICA" localSheetId="36">[4]C2.5.2!$J$651:$J$713</definedName>
    <definedName name="OT.SERV.INSPECCIONTECNICA" localSheetId="38">[4]C2.5.2!$J$651:$J$713</definedName>
    <definedName name="OT.SERV.INSPECCIONTECNICA" localSheetId="30">[4]C2.5.2!$J$651:$J$713</definedName>
    <definedName name="OT.SERV.INSPECCIONTECNICA" localSheetId="35">[4]C2.5.2!$J$651:$J$713</definedName>
    <definedName name="OT.SERV.INSPECCIONTECNICA">[1]C2.5.2!$J$651:$J$713</definedName>
    <definedName name="OT.SERV.PROMOCION" localSheetId="31">[4]C2.5.2!$J$542:$J$545</definedName>
    <definedName name="OT.SERV.PROMOCION" localSheetId="28">[4]C2.5.2!$J$542:$J$545</definedName>
    <definedName name="OT.SERV.PROMOCION" localSheetId="32">[4]C2.5.2!$J$542:$J$545</definedName>
    <definedName name="OT.SERV.PROMOCION" localSheetId="33">[4]C2.5.2!$J$542:$J$545</definedName>
    <definedName name="OT.SERV.PROMOCION" localSheetId="41">[4]C2.5.2!$J$542:$J$545</definedName>
    <definedName name="OT.SERV.PROMOCION" localSheetId="27">[4]C2.5.2!$J$542:$J$545</definedName>
    <definedName name="OT.SERV.PROMOCION" localSheetId="26">[4]C2.5.2!$J$542:$J$545</definedName>
    <definedName name="OT.SERV.PROMOCION" localSheetId="29">[4]C2.5.2!$J$542:$J$545</definedName>
    <definedName name="OT.SERV.PROMOCION" localSheetId="34">[4]C2.5.2!$J$542:$J$545</definedName>
    <definedName name="OT.SERV.PROMOCION" localSheetId="37">[4]C2.5.2!$J$542:$J$545</definedName>
    <definedName name="OT.SERV.PROMOCION" localSheetId="39">[4]C2.5.2!$J$542:$J$545</definedName>
    <definedName name="OT.SERV.PROMOCION" localSheetId="42">[4]C2.5.2!$J$542:$J$545</definedName>
    <definedName name="OT.SERV.PROMOCION" localSheetId="40">[4]C2.5.2!$J$542:$J$545</definedName>
    <definedName name="OT.SERV.PROMOCION" localSheetId="43">[4]C2.5.2!$J$542:$J$545</definedName>
    <definedName name="OT.SERV.PROMOCION" localSheetId="36">[4]C2.5.2!$J$542:$J$545</definedName>
    <definedName name="OT.SERV.PROMOCION" localSheetId="38">[4]C2.5.2!$J$542:$J$545</definedName>
    <definedName name="OT.SERV.PROMOCION" localSheetId="30">[4]C2.5.2!$J$542:$J$545</definedName>
    <definedName name="OT.SERV.PROMOCION" localSheetId="35">[4]C2.5.2!$J$542:$J$545</definedName>
    <definedName name="OT.SERV.PROMOCION">[1]C2.5.2!$J$542:$J$545</definedName>
    <definedName name="qqqqqq">[2]C_2.4.2!#REF!</definedName>
    <definedName name="S.ADM" localSheetId="31">[4]C2.5.2!$J$166:$J$194</definedName>
    <definedName name="S.ADM" localSheetId="28">[4]C2.5.2!$J$166:$J$194</definedName>
    <definedName name="S.ADM" localSheetId="32">[4]C2.5.2!$J$166:$J$194</definedName>
    <definedName name="S.ADM" localSheetId="33">[4]C2.5.2!$J$166:$J$194</definedName>
    <definedName name="S.ADM" localSheetId="41">[4]C2.5.2!$J$166:$J$194</definedName>
    <definedName name="S.ADM" localSheetId="27">[4]C2.5.2!$J$166:$J$194</definedName>
    <definedName name="S.ADM" localSheetId="26">[4]C2.5.2!$J$166:$J$194</definedName>
    <definedName name="S.ADM" localSheetId="29">[4]C2.5.2!$J$166:$J$194</definedName>
    <definedName name="S.ADM" localSheetId="34">[4]C2.5.2!$J$166:$J$194</definedName>
    <definedName name="S.ADM" localSheetId="37">[4]C2.5.2!$J$166:$J$194</definedName>
    <definedName name="S.ADM" localSheetId="39">[4]C2.5.2!$J$166:$J$194</definedName>
    <definedName name="S.ADM" localSheetId="42">[4]C2.5.2!$J$166:$J$194</definedName>
    <definedName name="S.ADM" localSheetId="40">[4]C2.5.2!$J$166:$J$194</definedName>
    <definedName name="S.ADM" localSheetId="43">[4]C2.5.2!$J$166:$J$194</definedName>
    <definedName name="S.ADM" localSheetId="36">[4]C2.5.2!$J$166:$J$194</definedName>
    <definedName name="S.ADM" localSheetId="38">[4]C2.5.2!$J$166:$J$194</definedName>
    <definedName name="S.ADM" localSheetId="30">[4]C2.5.2!$J$166:$J$194</definedName>
    <definedName name="S.ADM" localSheetId="35">[4]C2.5.2!$J$166:$J$194</definedName>
    <definedName name="S.ADM">[1]C2.5.2!$J$166:$J$194</definedName>
    <definedName name="S.ASESORIA" localSheetId="31">[4]C2.5.2!$J$195:$J$279</definedName>
    <definedName name="S.ASESORIA" localSheetId="28">[4]C2.5.2!$J$195:$J$279</definedName>
    <definedName name="S.ASESORIA" localSheetId="32">[4]C2.5.2!$J$195:$J$279</definedName>
    <definedName name="S.ASESORIA" localSheetId="33">[4]C2.5.2!$J$195:$J$279</definedName>
    <definedName name="S.ASESORIA" localSheetId="41">[4]C2.5.2!$J$195:$J$279</definedName>
    <definedName name="S.ASESORIA" localSheetId="27">[4]C2.5.2!$J$195:$J$279</definedName>
    <definedName name="S.ASESORIA" localSheetId="26">[4]C2.5.2!$J$195:$J$279</definedName>
    <definedName name="S.ASESORIA" localSheetId="29">[4]C2.5.2!$J$195:$J$279</definedName>
    <definedName name="S.ASESORIA" localSheetId="34">[4]C2.5.2!$J$195:$J$279</definedName>
    <definedName name="S.ASESORIA" localSheetId="37">[4]C2.5.2!$J$195:$J$279</definedName>
    <definedName name="S.ASESORIA" localSheetId="39">[4]C2.5.2!$J$195:$J$279</definedName>
    <definedName name="S.ASESORIA" localSheetId="42">[4]C2.5.2!$J$195:$J$279</definedName>
    <definedName name="S.ASESORIA" localSheetId="40">[4]C2.5.2!$J$195:$J$279</definedName>
    <definedName name="S.ASESORIA" localSheetId="43">[4]C2.5.2!$J$195:$J$279</definedName>
    <definedName name="S.ASESORIA" localSheetId="36">[4]C2.5.2!$J$195:$J$279</definedName>
    <definedName name="S.ASESORIA" localSheetId="38">[4]C2.5.2!$J$195:$J$279</definedName>
    <definedName name="S.ASESORIA" localSheetId="30">[4]C2.5.2!$J$195:$J$279</definedName>
    <definedName name="S.ASESORIA" localSheetId="35">[4]C2.5.2!$J$195:$J$279</definedName>
    <definedName name="S.ASESORIA">[1]C2.5.2!$J$195:$J$279</definedName>
    <definedName name="S.AUXILIARES" localSheetId="31">[4]C2.5.2!$J$44:$J$107</definedName>
    <definedName name="S.AUXILIARES" localSheetId="28">[4]C2.5.2!$J$44:$J$107</definedName>
    <definedName name="S.AUXILIARES" localSheetId="32">[4]C2.5.2!$J$44:$J$107</definedName>
    <definedName name="S.AUXILIARES" localSheetId="33">[4]C2.5.2!$J$44:$J$107</definedName>
    <definedName name="S.AUXILIARES" localSheetId="41">[4]C2.5.2!$J$44:$J$107</definedName>
    <definedName name="S.AUXILIARES" localSheetId="27">[4]C2.5.2!$J$44:$J$107</definedName>
    <definedName name="S.AUXILIARES" localSheetId="26">[4]C2.5.2!$J$44:$J$107</definedName>
    <definedName name="S.AUXILIARES" localSheetId="29">[4]C2.5.2!$J$44:$J$107</definedName>
    <definedName name="S.AUXILIARES" localSheetId="34">[4]C2.5.2!$J$44:$J$107</definedName>
    <definedName name="S.AUXILIARES" localSheetId="37">[4]C2.5.2!$J$44:$J$107</definedName>
    <definedName name="S.AUXILIARES" localSheetId="39">[4]C2.5.2!$J$44:$J$107</definedName>
    <definedName name="S.AUXILIARES" localSheetId="42">[4]C2.5.2!$J$44:$J$107</definedName>
    <definedName name="S.AUXILIARES" localSheetId="40">[4]C2.5.2!$J$44:$J$107</definedName>
    <definedName name="S.AUXILIARES" localSheetId="43">[4]C2.5.2!$J$44:$J$107</definedName>
    <definedName name="S.AUXILIARES" localSheetId="36">[4]C2.5.2!$J$44:$J$107</definedName>
    <definedName name="S.AUXILIARES" localSheetId="38">[4]C2.5.2!$J$44:$J$107</definedName>
    <definedName name="S.AUXILIARES" localSheetId="30">[4]C2.5.2!$J$44:$J$107</definedName>
    <definedName name="S.AUXILIARES" localSheetId="35">[4]C2.5.2!$J$44:$J$107</definedName>
    <definedName name="S.AUXILIARES">[1]C2.5.2!$J$44:$J$107</definedName>
    <definedName name="S.CEI" localSheetId="31">[4]C2.5.2!$J$108:$J$165</definedName>
    <definedName name="S.CEI" localSheetId="28">[4]C2.5.2!$J$108:$J$165</definedName>
    <definedName name="S.CEI" localSheetId="32">[4]C2.5.2!$J$108:$J$165</definedName>
    <definedName name="S.CEI" localSheetId="33">[4]C2.5.2!$J$108:$J$165</definedName>
    <definedName name="S.CEI" localSheetId="41">[4]C2.5.2!$J$108:$J$165</definedName>
    <definedName name="S.CEI" localSheetId="27">[4]C2.5.2!$J$108:$J$165</definedName>
    <definedName name="S.CEI" localSheetId="26">[4]C2.5.2!$J$108:$J$165</definedName>
    <definedName name="S.CEI" localSheetId="29">[4]C2.5.2!$J$108:$J$165</definedName>
    <definedName name="S.CEI" localSheetId="34">[4]C2.5.2!$J$108:$J$165</definedName>
    <definedName name="S.CEI" localSheetId="37">[4]C2.5.2!$J$108:$J$165</definedName>
    <definedName name="S.CEI" localSheetId="39">[4]C2.5.2!$J$108:$J$165</definedName>
    <definedName name="S.CEI" localSheetId="42">[4]C2.5.2!$J$108:$J$165</definedName>
    <definedName name="S.CEI" localSheetId="40">[4]C2.5.2!$J$108:$J$165</definedName>
    <definedName name="S.CEI" localSheetId="43">[4]C2.5.2!$J$108:$J$165</definedName>
    <definedName name="S.CEI" localSheetId="36">[4]C2.5.2!$J$108:$J$165</definedName>
    <definedName name="S.CEI" localSheetId="38">[4]C2.5.2!$J$108:$J$165</definedName>
    <definedName name="S.CEI" localSheetId="30">[4]C2.5.2!$J$108:$J$165</definedName>
    <definedName name="S.CEI" localSheetId="35">[4]C2.5.2!$J$108:$J$165</definedName>
    <definedName name="S.CEI">[1]C2.5.2!$J$108:$J$165</definedName>
    <definedName name="S.DISEÑODEING" localSheetId="31">[4]C2.5.2!$J$280:$J$310</definedName>
    <definedName name="S.DISEÑODEING" localSheetId="28">[4]C2.5.2!$J$280:$J$310</definedName>
    <definedName name="S.DISEÑODEING" localSheetId="32">[4]C2.5.2!$J$280:$J$310</definedName>
    <definedName name="S.DISEÑODEING" localSheetId="33">[4]C2.5.2!$J$280:$J$310</definedName>
    <definedName name="S.DISEÑODEING" localSheetId="41">[4]C2.5.2!$J$280:$J$310</definedName>
    <definedName name="S.DISEÑODEING" localSheetId="27">[4]C2.5.2!$J$280:$J$310</definedName>
    <definedName name="S.DISEÑODEING" localSheetId="26">[4]C2.5.2!$J$280:$J$310</definedName>
    <definedName name="S.DISEÑODEING" localSheetId="29">[4]C2.5.2!$J$280:$J$310</definedName>
    <definedName name="S.DISEÑODEING" localSheetId="34">[4]C2.5.2!$J$280:$J$310</definedName>
    <definedName name="S.DISEÑODEING" localSheetId="37">[4]C2.5.2!$J$280:$J$310</definedName>
    <definedName name="S.DISEÑODEING" localSheetId="39">[4]C2.5.2!$J$280:$J$310</definedName>
    <definedName name="S.DISEÑODEING" localSheetId="42">[4]C2.5.2!$J$280:$J$310</definedName>
    <definedName name="S.DISEÑODEING" localSheetId="40">[4]C2.5.2!$J$280:$J$310</definedName>
    <definedName name="S.DISEÑODEING" localSheetId="43">[4]C2.5.2!$J$280:$J$310</definedName>
    <definedName name="S.DISEÑODEING" localSheetId="36">[4]C2.5.2!$J$280:$J$310</definedName>
    <definedName name="S.DISEÑODEING" localSheetId="38">[4]C2.5.2!$J$280:$J$310</definedName>
    <definedName name="S.DISEÑODEING" localSheetId="30">[4]C2.5.2!$J$280:$J$310</definedName>
    <definedName name="S.DISEÑODEING" localSheetId="35">[4]C2.5.2!$J$280:$J$310</definedName>
    <definedName name="S.DISEÑODEING">[1]C2.5.2!$J$280:$J$310</definedName>
    <definedName name="S.INVYDESA" localSheetId="31">[4]C2.5.2!$J$311:$J$342</definedName>
    <definedName name="S.INVYDESA" localSheetId="28">[4]C2.5.2!$J$311:$J$342</definedName>
    <definedName name="S.INVYDESA" localSheetId="32">[4]C2.5.2!$J$311:$J$342</definedName>
    <definedName name="S.INVYDESA" localSheetId="33">[4]C2.5.2!$J$311:$J$342</definedName>
    <definedName name="S.INVYDESA" localSheetId="41">[4]C2.5.2!$J$311:$J$342</definedName>
    <definedName name="S.INVYDESA" localSheetId="27">[4]C2.5.2!$J$311:$J$342</definedName>
    <definedName name="S.INVYDESA" localSheetId="26">[4]C2.5.2!$J$311:$J$342</definedName>
    <definedName name="S.INVYDESA" localSheetId="29">[4]C2.5.2!$J$311:$J$342</definedName>
    <definedName name="S.INVYDESA" localSheetId="34">[4]C2.5.2!$J$311:$J$342</definedName>
    <definedName name="S.INVYDESA" localSheetId="37">[4]C2.5.2!$J$311:$J$342</definedName>
    <definedName name="S.INVYDESA" localSheetId="39">[4]C2.5.2!$J$311:$J$342</definedName>
    <definedName name="S.INVYDESA" localSheetId="42">[4]C2.5.2!$J$311:$J$342</definedName>
    <definedName name="S.INVYDESA" localSheetId="40">[4]C2.5.2!$J$311:$J$342</definedName>
    <definedName name="S.INVYDESA" localSheetId="43">[4]C2.5.2!$J$311:$J$342</definedName>
    <definedName name="S.INVYDESA" localSheetId="36">[4]C2.5.2!$J$311:$J$342</definedName>
    <definedName name="S.INVYDESA" localSheetId="38">[4]C2.5.2!$J$311:$J$342</definedName>
    <definedName name="S.INVYDESA" localSheetId="30">[4]C2.5.2!$J$311:$J$342</definedName>
    <definedName name="S.INVYDESA" localSheetId="35">[4]C2.5.2!$J$311:$J$342</definedName>
    <definedName name="S.INVYDESA">[1]C2.5.2!$J$311:$J$342</definedName>
    <definedName name="S.MANTYREPARACION" localSheetId="31">[4]C2.5.2!$J$343:$J$414</definedName>
    <definedName name="S.MANTYREPARACION" localSheetId="28">[4]C2.5.2!$J$343:$J$414</definedName>
    <definedName name="S.MANTYREPARACION" localSheetId="32">[4]C2.5.2!$J$343:$J$414</definedName>
    <definedName name="S.MANTYREPARACION" localSheetId="33">[4]C2.5.2!$J$343:$J$414</definedName>
    <definedName name="S.MANTYREPARACION" localSheetId="41">[4]C2.5.2!$J$343:$J$414</definedName>
    <definedName name="S.MANTYREPARACION" localSheetId="27">[4]C2.5.2!$J$343:$J$414</definedName>
    <definedName name="S.MANTYREPARACION" localSheetId="26">[4]C2.5.2!$J$343:$J$414</definedName>
    <definedName name="S.MANTYREPARACION" localSheetId="29">[4]C2.5.2!$J$343:$J$414</definedName>
    <definedName name="S.MANTYREPARACION" localSheetId="34">[4]C2.5.2!$J$343:$J$414</definedName>
    <definedName name="S.MANTYREPARACION" localSheetId="37">[4]C2.5.2!$J$343:$J$414</definedName>
    <definedName name="S.MANTYREPARACION" localSheetId="39">[4]C2.5.2!$J$343:$J$414</definedName>
    <definedName name="S.MANTYREPARACION" localSheetId="42">[4]C2.5.2!$J$343:$J$414</definedName>
    <definedName name="S.MANTYREPARACION" localSheetId="40">[4]C2.5.2!$J$343:$J$414</definedName>
    <definedName name="S.MANTYREPARACION" localSheetId="43">[4]C2.5.2!$J$343:$J$414</definedName>
    <definedName name="S.MANTYREPARACION" localSheetId="36">[4]C2.5.2!$J$343:$J$414</definedName>
    <definedName name="S.MANTYREPARACION" localSheetId="38">[4]C2.5.2!$J$343:$J$414</definedName>
    <definedName name="S.MANTYREPARACION" localSheetId="30">[4]C2.5.2!$J$343:$J$414</definedName>
    <definedName name="S.MANTYREPARACION" localSheetId="35">[4]C2.5.2!$J$343:$J$414</definedName>
    <definedName name="S.MANTYREPARACION">[1]C2.5.2!$J$343:$J$414</definedName>
    <definedName name="S.TELECOMUNICACIONES" localSheetId="31">[4]C2.5.2!$J$415:$J$541</definedName>
    <definedName name="S.TELECOMUNICACIONES" localSheetId="28">[4]C2.5.2!$J$415:$J$541</definedName>
    <definedName name="S.TELECOMUNICACIONES" localSheetId="32">[4]C2.5.2!$J$415:$J$541</definedName>
    <definedName name="S.TELECOMUNICACIONES" localSheetId="33">[4]C2.5.2!$J$415:$J$541</definedName>
    <definedName name="S.TELECOMUNICACIONES" localSheetId="41">[4]C2.5.2!$J$415:$J$541</definedName>
    <definedName name="S.TELECOMUNICACIONES" localSheetId="27">[4]C2.5.2!$J$415:$J$541</definedName>
    <definedName name="S.TELECOMUNICACIONES" localSheetId="26">[4]C2.5.2!$J$415:$J$541</definedName>
    <definedName name="S.TELECOMUNICACIONES" localSheetId="29">[4]C2.5.2!$J$415:$J$541</definedName>
    <definedName name="S.TELECOMUNICACIONES" localSheetId="34">[4]C2.5.2!$J$415:$J$541</definedName>
    <definedName name="S.TELECOMUNICACIONES" localSheetId="37">[4]C2.5.2!$J$415:$J$541</definedName>
    <definedName name="S.TELECOMUNICACIONES" localSheetId="39">[4]C2.5.2!$J$415:$J$541</definedName>
    <definedName name="S.TELECOMUNICACIONES" localSheetId="42">[4]C2.5.2!$J$415:$J$541</definedName>
    <definedName name="S.TELECOMUNICACIONES" localSheetId="40">[4]C2.5.2!$J$415:$J$541</definedName>
    <definedName name="S.TELECOMUNICACIONES" localSheetId="43">[4]C2.5.2!$J$415:$J$541</definedName>
    <definedName name="S.TELECOMUNICACIONES" localSheetId="36">[4]C2.5.2!$J$415:$J$541</definedName>
    <definedName name="S.TELECOMUNICACIONES" localSheetId="38">[4]C2.5.2!$J$415:$J$541</definedName>
    <definedName name="S.TELECOMUNICACIONES" localSheetId="30">[4]C2.5.2!$J$415:$J$541</definedName>
    <definedName name="S.TELECOMUNICACIONES" localSheetId="35">[4]C2.5.2!$J$415:$J$541</definedName>
    <definedName name="S.TELECOMUNICACIONES">[1]C2.5.2!$J$415:$J$541</definedName>
    <definedName name="SERVICIOS_AUDIOVISUALES" localSheetId="5">[2]C_2.4.2!#REF!</definedName>
    <definedName name="SERVICIOS_AUDIOVISUALES" localSheetId="6">[2]C_2.4.2!#REF!</definedName>
    <definedName name="SERVICIOS_AUDIOVISUALES" localSheetId="7">[2]C_2.4.2!#REF!</definedName>
    <definedName name="SERVICIOS_AUDIOVISUALES" localSheetId="3">[2]C_2.4.2!#REF!</definedName>
    <definedName name="SERVICIOS_AUDIOVISUALES" localSheetId="8">[2]C_2.4.2!#REF!</definedName>
    <definedName name="SERVICIOS_AUDIOVISUALES" localSheetId="4">[2]C_2.4.2!#REF!</definedName>
    <definedName name="SERVICIOS_AUDIOVISUALES" localSheetId="2">[2]C_2.4.2!#REF!</definedName>
    <definedName name="SERVICIOS_AUDIOVISUALES" localSheetId="13">[2]C_2.4.2!#REF!</definedName>
    <definedName name="SERVICIOS_AUDIOVISUALES" localSheetId="14">[2]C_2.4.2!#REF!</definedName>
    <definedName name="SERVICIOS_AUDIOVISUALES" localSheetId="15">[2]C_2.4.2!#REF!</definedName>
    <definedName name="SERVICIOS_AUDIOVISUALES" localSheetId="11">[2]C_2.4.2!#REF!</definedName>
    <definedName name="SERVICIOS_AUDIOVISUALES" localSheetId="12">[2]C_2.4.2!#REF!</definedName>
    <definedName name="SERVICIOS_AUDIOVISUALES" localSheetId="10">[2]C_2.4.2!#REF!</definedName>
    <definedName name="SERVICIOS_AUDIOVISUALES" localSheetId="20">[2]C_2.4.2!#REF!</definedName>
    <definedName name="SERVICIOS_AUDIOVISUALES" localSheetId="19">[2]C_2.4.2!#REF!</definedName>
    <definedName name="SERVICIOS_AUDIOVISUALES" localSheetId="17">[2]C_2.4.2!#REF!</definedName>
    <definedName name="SERVICIOS_AUDIOVISUALES" localSheetId="18">[2]C_2.4.2!#REF!</definedName>
    <definedName name="SERVICIOS_AUDIOVISUALES" localSheetId="16">[2]C_2.4.2!#REF!</definedName>
    <definedName name="SERVICIOS_AUDIOVISUALES" localSheetId="31">[5]C_2.4.2!#REF!</definedName>
    <definedName name="SERVICIOS_AUDIOVISUALES" localSheetId="28">[5]C_2.4.2!#REF!</definedName>
    <definedName name="SERVICIOS_AUDIOVISUALES" localSheetId="32">[5]C_2.4.2!#REF!</definedName>
    <definedName name="SERVICIOS_AUDIOVISUALES" localSheetId="33">[5]C_2.4.2!#REF!</definedName>
    <definedName name="SERVICIOS_AUDIOVISUALES" localSheetId="41">[5]C_2.4.2!#REF!</definedName>
    <definedName name="SERVICIOS_AUDIOVISUALES" localSheetId="27">[5]C_2.4.2!#REF!</definedName>
    <definedName name="SERVICIOS_AUDIOVISUALES" localSheetId="26">[5]C_2.4.2!#REF!</definedName>
    <definedName name="SERVICIOS_AUDIOVISUALES" localSheetId="29">[5]C_2.4.2!#REF!</definedName>
    <definedName name="SERVICIOS_AUDIOVISUALES" localSheetId="34">[5]C_2.4.2!#REF!</definedName>
    <definedName name="SERVICIOS_AUDIOVISUALES" localSheetId="37">[5]C_2.4.2!#REF!</definedName>
    <definedName name="SERVICIOS_AUDIOVISUALES" localSheetId="39">[5]C_2.4.2!#REF!</definedName>
    <definedName name="SERVICIOS_AUDIOVISUALES" localSheetId="42">[5]C_2.4.2!#REF!</definedName>
    <definedName name="SERVICIOS_AUDIOVISUALES" localSheetId="40">[5]C_2.4.2!#REF!</definedName>
    <definedName name="SERVICIOS_AUDIOVISUALES" localSheetId="43">[5]C_2.4.2!#REF!</definedName>
    <definedName name="SERVICIOS_AUDIOVISUALES" localSheetId="36">[5]C_2.4.2!#REF!</definedName>
    <definedName name="SERVICIOS_AUDIOVISUALES" localSheetId="38">[5]C_2.4.2!#REF!</definedName>
    <definedName name="SERVICIOS_AUDIOVISUALES" localSheetId="30">[5]C_2.4.2!#REF!</definedName>
    <definedName name="SERVICIOS_AUDIOVISUALES" localSheetId="35">[5]C_2.4.2!#REF!</definedName>
    <definedName name="SERVICIOS_AUDIOVISUALES">[2]C_2.4.2!#REF!</definedName>
    <definedName name="SERVICIOS_AUXILIARES_PARA_EL_TRANSPORTE_INTERNACIONAL" localSheetId="5">[2]C_2.4.2!#REF!</definedName>
    <definedName name="SERVICIOS_AUXILIARES_PARA_EL_TRANSPORTE_INTERNACIONAL" localSheetId="6">[2]C_2.4.2!#REF!</definedName>
    <definedName name="SERVICIOS_AUXILIARES_PARA_EL_TRANSPORTE_INTERNACIONAL" localSheetId="7">[2]C_2.4.2!#REF!</definedName>
    <definedName name="SERVICIOS_AUXILIARES_PARA_EL_TRANSPORTE_INTERNACIONAL" localSheetId="3">[2]C_2.4.2!#REF!</definedName>
    <definedName name="SERVICIOS_AUXILIARES_PARA_EL_TRANSPORTE_INTERNACIONAL" localSheetId="8">[2]C_2.4.2!#REF!</definedName>
    <definedName name="SERVICIOS_AUXILIARES_PARA_EL_TRANSPORTE_INTERNACIONAL" localSheetId="4">[2]C_2.4.2!#REF!</definedName>
    <definedName name="SERVICIOS_AUXILIARES_PARA_EL_TRANSPORTE_INTERNACIONAL" localSheetId="2">[2]C_2.4.2!#REF!</definedName>
    <definedName name="SERVICIOS_AUXILIARES_PARA_EL_TRANSPORTE_INTERNACIONAL" localSheetId="13">[2]C_2.4.2!#REF!</definedName>
    <definedName name="SERVICIOS_AUXILIARES_PARA_EL_TRANSPORTE_INTERNACIONAL" localSheetId="14">[2]C_2.4.2!#REF!</definedName>
    <definedName name="SERVICIOS_AUXILIARES_PARA_EL_TRANSPORTE_INTERNACIONAL" localSheetId="15">[2]C_2.4.2!#REF!</definedName>
    <definedName name="SERVICIOS_AUXILIARES_PARA_EL_TRANSPORTE_INTERNACIONAL" localSheetId="11">[2]C_2.4.2!#REF!</definedName>
    <definedName name="SERVICIOS_AUXILIARES_PARA_EL_TRANSPORTE_INTERNACIONAL" localSheetId="12">[2]C_2.4.2!#REF!</definedName>
    <definedName name="SERVICIOS_AUXILIARES_PARA_EL_TRANSPORTE_INTERNACIONAL" localSheetId="10">[2]C_2.4.2!#REF!</definedName>
    <definedName name="SERVICIOS_AUXILIARES_PARA_EL_TRANSPORTE_INTERNACIONAL" localSheetId="20">[2]C_2.4.2!#REF!</definedName>
    <definedName name="SERVICIOS_AUXILIARES_PARA_EL_TRANSPORTE_INTERNACIONAL" localSheetId="19">[2]C_2.4.2!#REF!</definedName>
    <definedName name="SERVICIOS_AUXILIARES_PARA_EL_TRANSPORTE_INTERNACIONAL" localSheetId="17">[2]C_2.4.2!#REF!</definedName>
    <definedName name="SERVICIOS_AUXILIARES_PARA_EL_TRANSPORTE_INTERNACIONAL" localSheetId="18">[2]C_2.4.2!#REF!</definedName>
    <definedName name="SERVICIOS_AUXILIARES_PARA_EL_TRANSPORTE_INTERNACIONAL" localSheetId="16">[2]C_2.4.2!#REF!</definedName>
    <definedName name="SERVICIOS_AUXILIARES_PARA_EL_TRANSPORTE_INTERNACIONAL" localSheetId="31">[5]C_2.4.2!#REF!</definedName>
    <definedName name="SERVICIOS_AUXILIARES_PARA_EL_TRANSPORTE_INTERNACIONAL" localSheetId="28">[5]C_2.4.2!#REF!</definedName>
    <definedName name="SERVICIOS_AUXILIARES_PARA_EL_TRANSPORTE_INTERNACIONAL" localSheetId="32">[5]C_2.4.2!#REF!</definedName>
    <definedName name="SERVICIOS_AUXILIARES_PARA_EL_TRANSPORTE_INTERNACIONAL" localSheetId="33">[5]C_2.4.2!#REF!</definedName>
    <definedName name="SERVICIOS_AUXILIARES_PARA_EL_TRANSPORTE_INTERNACIONAL" localSheetId="41">[5]C_2.4.2!#REF!</definedName>
    <definedName name="SERVICIOS_AUXILIARES_PARA_EL_TRANSPORTE_INTERNACIONAL" localSheetId="27">[5]C_2.4.2!#REF!</definedName>
    <definedName name="SERVICIOS_AUXILIARES_PARA_EL_TRANSPORTE_INTERNACIONAL" localSheetId="26">[5]C_2.4.2!#REF!</definedName>
    <definedName name="SERVICIOS_AUXILIARES_PARA_EL_TRANSPORTE_INTERNACIONAL" localSheetId="29">[5]C_2.4.2!#REF!</definedName>
    <definedName name="SERVICIOS_AUXILIARES_PARA_EL_TRANSPORTE_INTERNACIONAL" localSheetId="34">[5]C_2.4.2!#REF!</definedName>
    <definedName name="SERVICIOS_AUXILIARES_PARA_EL_TRANSPORTE_INTERNACIONAL" localSheetId="37">[5]C_2.4.2!#REF!</definedName>
    <definedName name="SERVICIOS_AUXILIARES_PARA_EL_TRANSPORTE_INTERNACIONAL" localSheetId="39">[5]C_2.4.2!#REF!</definedName>
    <definedName name="SERVICIOS_AUXILIARES_PARA_EL_TRANSPORTE_INTERNACIONAL" localSheetId="42">[5]C_2.4.2!#REF!</definedName>
    <definedName name="SERVICIOS_AUXILIARES_PARA_EL_TRANSPORTE_INTERNACIONAL" localSheetId="40">[5]C_2.4.2!#REF!</definedName>
    <definedName name="SERVICIOS_AUXILIARES_PARA_EL_TRANSPORTE_INTERNACIONAL" localSheetId="43">[5]C_2.4.2!#REF!</definedName>
    <definedName name="SERVICIOS_AUXILIARES_PARA_EL_TRANSPORTE_INTERNACIONAL" localSheetId="36">[5]C_2.4.2!#REF!</definedName>
    <definedName name="SERVICIOS_AUXILIARES_PARA_EL_TRANSPORTE_INTERNACIONAL" localSheetId="38">[5]C_2.4.2!#REF!</definedName>
    <definedName name="SERVICIOS_AUXILIARES_PARA_EL_TRANSPORTE_INTERNACIONAL" localSheetId="30">[5]C_2.4.2!#REF!</definedName>
    <definedName name="SERVICIOS_AUXILIARES_PARA_EL_TRANSPORTE_INTERNACIONAL" localSheetId="35">[5]C_2.4.2!#REF!</definedName>
    <definedName name="SERVICIOS_AUXILIARES_PARA_EL_TRANSPORTE_INTERNACIONAL">[2]C_2.4.2!#REF!</definedName>
    <definedName name="SERVICIOS_DE__COMPUTACIÓN__E__INFORMÁTICA" localSheetId="5">[2]C_2.4.2!#REF!</definedName>
    <definedName name="SERVICIOS_DE__COMPUTACIÓN__E__INFORMÁTICA" localSheetId="6">[2]C_2.4.2!#REF!</definedName>
    <definedName name="SERVICIOS_DE__COMPUTACIÓN__E__INFORMÁTICA" localSheetId="7">[2]C_2.4.2!#REF!</definedName>
    <definedName name="SERVICIOS_DE__COMPUTACIÓN__E__INFORMÁTICA" localSheetId="3">[2]C_2.4.2!#REF!</definedName>
    <definedName name="SERVICIOS_DE__COMPUTACIÓN__E__INFORMÁTICA" localSheetId="8">[2]C_2.4.2!#REF!</definedName>
    <definedName name="SERVICIOS_DE__COMPUTACIÓN__E__INFORMÁTICA" localSheetId="4">[2]C_2.4.2!#REF!</definedName>
    <definedName name="SERVICIOS_DE__COMPUTACIÓN__E__INFORMÁTICA" localSheetId="2">[2]C_2.4.2!#REF!</definedName>
    <definedName name="SERVICIOS_DE__COMPUTACIÓN__E__INFORMÁTICA" localSheetId="13">[2]C_2.4.2!#REF!</definedName>
    <definedName name="SERVICIOS_DE__COMPUTACIÓN__E__INFORMÁTICA" localSheetId="14">[2]C_2.4.2!#REF!</definedName>
    <definedName name="SERVICIOS_DE__COMPUTACIÓN__E__INFORMÁTICA" localSheetId="15">[2]C_2.4.2!#REF!</definedName>
    <definedName name="SERVICIOS_DE__COMPUTACIÓN__E__INFORMÁTICA" localSheetId="11">[2]C_2.4.2!#REF!</definedName>
    <definedName name="SERVICIOS_DE__COMPUTACIÓN__E__INFORMÁTICA" localSheetId="12">[2]C_2.4.2!#REF!</definedName>
    <definedName name="SERVICIOS_DE__COMPUTACIÓN__E__INFORMÁTICA" localSheetId="10">[2]C_2.4.2!#REF!</definedName>
    <definedName name="SERVICIOS_DE__COMPUTACIÓN__E__INFORMÁTICA" localSheetId="20">[2]C_2.4.2!#REF!</definedName>
    <definedName name="SERVICIOS_DE__COMPUTACIÓN__E__INFORMÁTICA" localSheetId="19">[2]C_2.4.2!#REF!</definedName>
    <definedName name="SERVICIOS_DE__COMPUTACIÓN__E__INFORMÁTICA" localSheetId="17">[2]C_2.4.2!#REF!</definedName>
    <definedName name="SERVICIOS_DE__COMPUTACIÓN__E__INFORMÁTICA" localSheetId="18">[2]C_2.4.2!#REF!</definedName>
    <definedName name="SERVICIOS_DE__COMPUTACIÓN__E__INFORMÁTICA" localSheetId="16">[2]C_2.4.2!#REF!</definedName>
    <definedName name="SERVICIOS_DE__COMPUTACIÓN__E__INFORMÁTICA" localSheetId="31">[5]C_2.4.2!#REF!</definedName>
    <definedName name="SERVICIOS_DE__COMPUTACIÓN__E__INFORMÁTICA" localSheetId="28">[5]C_2.4.2!#REF!</definedName>
    <definedName name="SERVICIOS_DE__COMPUTACIÓN__E__INFORMÁTICA" localSheetId="32">[5]C_2.4.2!#REF!</definedName>
    <definedName name="SERVICIOS_DE__COMPUTACIÓN__E__INFORMÁTICA" localSheetId="33">[5]C_2.4.2!#REF!</definedName>
    <definedName name="SERVICIOS_DE__COMPUTACIÓN__E__INFORMÁTICA" localSheetId="41">[5]C_2.4.2!#REF!</definedName>
    <definedName name="SERVICIOS_DE__COMPUTACIÓN__E__INFORMÁTICA" localSheetId="27">[5]C_2.4.2!#REF!</definedName>
    <definedName name="SERVICIOS_DE__COMPUTACIÓN__E__INFORMÁTICA" localSheetId="26">[5]C_2.4.2!#REF!</definedName>
    <definedName name="SERVICIOS_DE__COMPUTACIÓN__E__INFORMÁTICA" localSheetId="29">[5]C_2.4.2!#REF!</definedName>
    <definedName name="SERVICIOS_DE__COMPUTACIÓN__E__INFORMÁTICA" localSheetId="34">[5]C_2.4.2!#REF!</definedName>
    <definedName name="SERVICIOS_DE__COMPUTACIÓN__E__INFORMÁTICA" localSheetId="37">[5]C_2.4.2!#REF!</definedName>
    <definedName name="SERVICIOS_DE__COMPUTACIÓN__E__INFORMÁTICA" localSheetId="39">[5]C_2.4.2!#REF!</definedName>
    <definedName name="SERVICIOS_DE__COMPUTACIÓN__E__INFORMÁTICA" localSheetId="42">[5]C_2.4.2!#REF!</definedName>
    <definedName name="SERVICIOS_DE__COMPUTACIÓN__E__INFORMÁTICA" localSheetId="40">[5]C_2.4.2!#REF!</definedName>
    <definedName name="SERVICIOS_DE__COMPUTACIÓN__E__INFORMÁTICA" localSheetId="43">[5]C_2.4.2!#REF!</definedName>
    <definedName name="SERVICIOS_DE__COMPUTACIÓN__E__INFORMÁTICA" localSheetId="36">[5]C_2.4.2!#REF!</definedName>
    <definedName name="SERVICIOS_DE__COMPUTACIÓN__E__INFORMÁTICA" localSheetId="38">[5]C_2.4.2!#REF!</definedName>
    <definedName name="SERVICIOS_DE__COMPUTACIÓN__E__INFORMÁTICA" localSheetId="30">[5]C_2.4.2!#REF!</definedName>
    <definedName name="SERVICIOS_DE__COMPUTACIÓN__E__INFORMÁTICA" localSheetId="35">[5]C_2.4.2!#REF!</definedName>
    <definedName name="SERVICIOS_DE__COMPUTACIÓN__E__INFORMÁTICA">[2]C_2.4.2!#REF!</definedName>
    <definedName name="SERVICIOS_DE_ADMINISTRACIÓN_DE_EMPRESAS" localSheetId="5">[2]C_2.4.2!#REF!</definedName>
    <definedName name="SERVICIOS_DE_ADMINISTRACIÓN_DE_EMPRESAS" localSheetId="6">[2]C_2.4.2!#REF!</definedName>
    <definedName name="SERVICIOS_DE_ADMINISTRACIÓN_DE_EMPRESAS" localSheetId="7">[2]C_2.4.2!#REF!</definedName>
    <definedName name="SERVICIOS_DE_ADMINISTRACIÓN_DE_EMPRESAS" localSheetId="3">[2]C_2.4.2!#REF!</definedName>
    <definedName name="SERVICIOS_DE_ADMINISTRACIÓN_DE_EMPRESAS" localSheetId="8">[2]C_2.4.2!#REF!</definedName>
    <definedName name="SERVICIOS_DE_ADMINISTRACIÓN_DE_EMPRESAS" localSheetId="4">[2]C_2.4.2!#REF!</definedName>
    <definedName name="SERVICIOS_DE_ADMINISTRACIÓN_DE_EMPRESAS" localSheetId="2">[2]C_2.4.2!#REF!</definedName>
    <definedName name="SERVICIOS_DE_ADMINISTRACIÓN_DE_EMPRESAS" localSheetId="13">[2]C_2.4.2!#REF!</definedName>
    <definedName name="SERVICIOS_DE_ADMINISTRACIÓN_DE_EMPRESAS" localSheetId="14">[2]C_2.4.2!#REF!</definedName>
    <definedName name="SERVICIOS_DE_ADMINISTRACIÓN_DE_EMPRESAS" localSheetId="15">[2]C_2.4.2!#REF!</definedName>
    <definedName name="SERVICIOS_DE_ADMINISTRACIÓN_DE_EMPRESAS" localSheetId="11">[2]C_2.4.2!#REF!</definedName>
    <definedName name="SERVICIOS_DE_ADMINISTRACIÓN_DE_EMPRESAS" localSheetId="12">[2]C_2.4.2!#REF!</definedName>
    <definedName name="SERVICIOS_DE_ADMINISTRACIÓN_DE_EMPRESAS" localSheetId="10">[2]C_2.4.2!#REF!</definedName>
    <definedName name="SERVICIOS_DE_ADMINISTRACIÓN_DE_EMPRESAS" localSheetId="20">[2]C_2.4.2!#REF!</definedName>
    <definedName name="SERVICIOS_DE_ADMINISTRACIÓN_DE_EMPRESAS" localSheetId="19">[2]C_2.4.2!#REF!</definedName>
    <definedName name="SERVICIOS_DE_ADMINISTRACIÓN_DE_EMPRESAS" localSheetId="17">[2]C_2.4.2!#REF!</definedName>
    <definedName name="SERVICIOS_DE_ADMINISTRACIÓN_DE_EMPRESAS" localSheetId="18">[2]C_2.4.2!#REF!</definedName>
    <definedName name="SERVICIOS_DE_ADMINISTRACIÓN_DE_EMPRESAS" localSheetId="16">[2]C_2.4.2!#REF!</definedName>
    <definedName name="SERVICIOS_DE_ADMINISTRACIÓN_DE_EMPRESAS" localSheetId="31">[5]C_2.4.2!#REF!</definedName>
    <definedName name="SERVICIOS_DE_ADMINISTRACIÓN_DE_EMPRESAS" localSheetId="28">[5]C_2.4.2!#REF!</definedName>
    <definedName name="SERVICIOS_DE_ADMINISTRACIÓN_DE_EMPRESAS" localSheetId="32">[5]C_2.4.2!#REF!</definedName>
    <definedName name="SERVICIOS_DE_ADMINISTRACIÓN_DE_EMPRESAS" localSheetId="33">[5]C_2.4.2!#REF!</definedName>
    <definedName name="SERVICIOS_DE_ADMINISTRACIÓN_DE_EMPRESAS" localSheetId="41">[5]C_2.4.2!#REF!</definedName>
    <definedName name="SERVICIOS_DE_ADMINISTRACIÓN_DE_EMPRESAS" localSheetId="27">[5]C_2.4.2!#REF!</definedName>
    <definedName name="SERVICIOS_DE_ADMINISTRACIÓN_DE_EMPRESAS" localSheetId="26">[5]C_2.4.2!#REF!</definedName>
    <definedName name="SERVICIOS_DE_ADMINISTRACIÓN_DE_EMPRESAS" localSheetId="29">[5]C_2.4.2!#REF!</definedName>
    <definedName name="SERVICIOS_DE_ADMINISTRACIÓN_DE_EMPRESAS" localSheetId="34">[5]C_2.4.2!#REF!</definedName>
    <definedName name="SERVICIOS_DE_ADMINISTRACIÓN_DE_EMPRESAS" localSheetId="37">[5]C_2.4.2!#REF!</definedName>
    <definedName name="SERVICIOS_DE_ADMINISTRACIÓN_DE_EMPRESAS" localSheetId="39">[5]C_2.4.2!#REF!</definedName>
    <definedName name="SERVICIOS_DE_ADMINISTRACIÓN_DE_EMPRESAS" localSheetId="42">[5]C_2.4.2!#REF!</definedName>
    <definedName name="SERVICIOS_DE_ADMINISTRACIÓN_DE_EMPRESAS" localSheetId="40">[5]C_2.4.2!#REF!</definedName>
    <definedName name="SERVICIOS_DE_ADMINISTRACIÓN_DE_EMPRESAS" localSheetId="43">[5]C_2.4.2!#REF!</definedName>
    <definedName name="SERVICIOS_DE_ADMINISTRACIÓN_DE_EMPRESAS" localSheetId="36">[5]C_2.4.2!#REF!</definedName>
    <definedName name="SERVICIOS_DE_ADMINISTRACIÓN_DE_EMPRESAS" localSheetId="38">[5]C_2.4.2!#REF!</definedName>
    <definedName name="SERVICIOS_DE_ADMINISTRACIÓN_DE_EMPRESAS" localSheetId="30">[5]C_2.4.2!#REF!</definedName>
    <definedName name="SERVICIOS_DE_ADMINISTRACIÓN_DE_EMPRESAS" localSheetId="35">[5]C_2.4.2!#REF!</definedName>
    <definedName name="SERVICIOS_DE_ADMINISTRACIÓN_DE_EMPRESAS">[2]C_2.4.2!#REF!</definedName>
    <definedName name="SERVICIOS_DE_ASESORÍA" localSheetId="5">[2]C_2.4.2!#REF!</definedName>
    <definedName name="SERVICIOS_DE_ASESORÍA" localSheetId="6">[2]C_2.4.2!#REF!</definedName>
    <definedName name="SERVICIOS_DE_ASESORÍA" localSheetId="7">[2]C_2.4.2!#REF!</definedName>
    <definedName name="SERVICIOS_DE_ASESORÍA" localSheetId="3">[2]C_2.4.2!#REF!</definedName>
    <definedName name="SERVICIOS_DE_ASESORÍA" localSheetId="8">[2]C_2.4.2!#REF!</definedName>
    <definedName name="SERVICIOS_DE_ASESORÍA" localSheetId="4">[2]C_2.4.2!#REF!</definedName>
    <definedName name="SERVICIOS_DE_ASESORÍA" localSheetId="2">[2]C_2.4.2!#REF!</definedName>
    <definedName name="SERVICIOS_DE_ASESORÍA" localSheetId="13">[2]C_2.4.2!#REF!</definedName>
    <definedName name="SERVICIOS_DE_ASESORÍA" localSheetId="14">[2]C_2.4.2!#REF!</definedName>
    <definedName name="SERVICIOS_DE_ASESORÍA" localSheetId="15">[2]C_2.4.2!#REF!</definedName>
    <definedName name="SERVICIOS_DE_ASESORÍA" localSheetId="11">[2]C_2.4.2!#REF!</definedName>
    <definedName name="SERVICIOS_DE_ASESORÍA" localSheetId="12">[2]C_2.4.2!#REF!</definedName>
    <definedName name="SERVICIOS_DE_ASESORÍA" localSheetId="10">[2]C_2.4.2!#REF!</definedName>
    <definedName name="SERVICIOS_DE_ASESORÍA" localSheetId="20">[2]C_2.4.2!#REF!</definedName>
    <definedName name="SERVICIOS_DE_ASESORÍA" localSheetId="19">[2]C_2.4.2!#REF!</definedName>
    <definedName name="SERVICIOS_DE_ASESORÍA" localSheetId="17">[2]C_2.4.2!#REF!</definedName>
    <definedName name="SERVICIOS_DE_ASESORÍA" localSheetId="18">[2]C_2.4.2!#REF!</definedName>
    <definedName name="SERVICIOS_DE_ASESORÍA" localSheetId="16">[2]C_2.4.2!#REF!</definedName>
    <definedName name="SERVICIOS_DE_ASESORÍA" localSheetId="31">[5]C_2.4.2!#REF!</definedName>
    <definedName name="SERVICIOS_DE_ASESORÍA" localSheetId="28">[5]C_2.4.2!#REF!</definedName>
    <definedName name="SERVICIOS_DE_ASESORÍA" localSheetId="32">[5]C_2.4.2!#REF!</definedName>
    <definedName name="SERVICIOS_DE_ASESORÍA" localSheetId="33">[5]C_2.4.2!#REF!</definedName>
    <definedName name="SERVICIOS_DE_ASESORÍA" localSheetId="41">[5]C_2.4.2!#REF!</definedName>
    <definedName name="SERVICIOS_DE_ASESORÍA" localSheetId="27">[5]C_2.4.2!#REF!</definedName>
    <definedName name="SERVICIOS_DE_ASESORÍA" localSheetId="26">[5]C_2.4.2!#REF!</definedName>
    <definedName name="SERVICIOS_DE_ASESORÍA" localSheetId="29">[5]C_2.4.2!#REF!</definedName>
    <definedName name="SERVICIOS_DE_ASESORÍA" localSheetId="34">[5]C_2.4.2!#REF!</definedName>
    <definedName name="SERVICIOS_DE_ASESORÍA" localSheetId="37">[5]C_2.4.2!#REF!</definedName>
    <definedName name="SERVICIOS_DE_ASESORÍA" localSheetId="39">[5]C_2.4.2!#REF!</definedName>
    <definedName name="SERVICIOS_DE_ASESORÍA" localSheetId="42">[5]C_2.4.2!#REF!</definedName>
    <definedName name="SERVICIOS_DE_ASESORÍA" localSheetId="40">[5]C_2.4.2!#REF!</definedName>
    <definedName name="SERVICIOS_DE_ASESORÍA" localSheetId="43">[5]C_2.4.2!#REF!</definedName>
    <definedName name="SERVICIOS_DE_ASESORÍA" localSheetId="36">[5]C_2.4.2!#REF!</definedName>
    <definedName name="SERVICIOS_DE_ASESORÍA" localSheetId="38">[5]C_2.4.2!#REF!</definedName>
    <definedName name="SERVICIOS_DE_ASESORÍA" localSheetId="30">[5]C_2.4.2!#REF!</definedName>
    <definedName name="SERVICIOS_DE_ASESORÍA" localSheetId="35">[5]C_2.4.2!#REF!</definedName>
    <definedName name="SERVICIOS_DE_ASESORÍA">[2]C_2.4.2!#REF!</definedName>
    <definedName name="SERVICIOS_DE_DISEÑO_DE_INGENIERÍA_Y_ARQUITECTURA" localSheetId="2">[2]C_2.4.2!#REF!</definedName>
    <definedName name="SERVICIOS_DE_DISEÑO_DE_INGENIERÍA_Y_ARQUITECTURA" localSheetId="10">[2]C_2.4.2!#REF!</definedName>
    <definedName name="SERVICIOS_DE_DISEÑO_DE_INGENIERÍA_Y_ARQUITECTURA" localSheetId="20">[2]C_2.4.2!#REF!</definedName>
    <definedName name="SERVICIOS_DE_DISEÑO_DE_INGENIERÍA_Y_ARQUITECTURA" localSheetId="31">[5]C_2.4.2!#REF!</definedName>
    <definedName name="SERVICIOS_DE_DISEÑO_DE_INGENIERÍA_Y_ARQUITECTURA" localSheetId="28">[5]C_2.4.2!#REF!</definedName>
    <definedName name="SERVICIOS_DE_DISEÑO_DE_INGENIERÍA_Y_ARQUITECTURA" localSheetId="32">[5]C_2.4.2!#REF!</definedName>
    <definedName name="SERVICIOS_DE_DISEÑO_DE_INGENIERÍA_Y_ARQUITECTURA" localSheetId="33">[5]C_2.4.2!#REF!</definedName>
    <definedName name="SERVICIOS_DE_DISEÑO_DE_INGENIERÍA_Y_ARQUITECTURA" localSheetId="41">[5]C_2.4.2!#REF!</definedName>
    <definedName name="SERVICIOS_DE_DISEÑO_DE_INGENIERÍA_Y_ARQUITECTURA" localSheetId="27">[5]C_2.4.2!#REF!</definedName>
    <definedName name="SERVICIOS_DE_DISEÑO_DE_INGENIERÍA_Y_ARQUITECTURA" localSheetId="26">[5]C_2.4.2!#REF!</definedName>
    <definedName name="SERVICIOS_DE_DISEÑO_DE_INGENIERÍA_Y_ARQUITECTURA" localSheetId="29">[5]C_2.4.2!#REF!</definedName>
    <definedName name="SERVICIOS_DE_DISEÑO_DE_INGENIERÍA_Y_ARQUITECTURA" localSheetId="34">[5]C_2.4.2!#REF!</definedName>
    <definedName name="SERVICIOS_DE_DISEÑO_DE_INGENIERÍA_Y_ARQUITECTURA" localSheetId="37">[5]C_2.4.2!#REF!</definedName>
    <definedName name="SERVICIOS_DE_DISEÑO_DE_INGENIERÍA_Y_ARQUITECTURA" localSheetId="39">[5]C_2.4.2!#REF!</definedName>
    <definedName name="SERVICIOS_DE_DISEÑO_DE_INGENIERÍA_Y_ARQUITECTURA" localSheetId="42">[5]C_2.4.2!#REF!</definedName>
    <definedName name="SERVICIOS_DE_DISEÑO_DE_INGENIERÍA_Y_ARQUITECTURA" localSheetId="40">[5]C_2.4.2!#REF!</definedName>
    <definedName name="SERVICIOS_DE_DISEÑO_DE_INGENIERÍA_Y_ARQUITECTURA" localSheetId="43">[5]C_2.4.2!#REF!</definedName>
    <definedName name="SERVICIOS_DE_DISEÑO_DE_INGENIERÍA_Y_ARQUITECTURA" localSheetId="36">[5]C_2.4.2!#REF!</definedName>
    <definedName name="SERVICIOS_DE_DISEÑO_DE_INGENIERÍA_Y_ARQUITECTURA" localSheetId="38">[5]C_2.4.2!#REF!</definedName>
    <definedName name="SERVICIOS_DE_DISEÑO_DE_INGENIERÍA_Y_ARQUITECTURA" localSheetId="30">[5]C_2.4.2!#REF!</definedName>
    <definedName name="SERVICIOS_DE_DISEÑO_DE_INGENIERÍA_Y_ARQUITECTURA" localSheetId="35">[5]C_2.4.2!#REF!</definedName>
    <definedName name="SERVICIOS_DE_DISEÑO_DE_INGENIERÍA_Y_ARQUITECTURA">[2]C_2.4.2!#REF!</definedName>
    <definedName name="SERVICIOS_DE_TELECOMUNICACIONES" localSheetId="2">[2]C_2.4.2!#REF!</definedName>
    <definedName name="SERVICIOS_DE_TELECOMUNICACIONES" localSheetId="10">[2]C_2.4.2!#REF!</definedName>
    <definedName name="SERVICIOS_DE_TELECOMUNICACIONES" localSheetId="20">[2]C_2.4.2!#REF!</definedName>
    <definedName name="SERVICIOS_DE_TELECOMUNICACIONES" localSheetId="31">[5]C_2.4.2!#REF!</definedName>
    <definedName name="SERVICIOS_DE_TELECOMUNICACIONES" localSheetId="28">[5]C_2.4.2!#REF!</definedName>
    <definedName name="SERVICIOS_DE_TELECOMUNICACIONES" localSheetId="32">[5]C_2.4.2!#REF!</definedName>
    <definedName name="SERVICIOS_DE_TELECOMUNICACIONES" localSheetId="33">[5]C_2.4.2!#REF!</definedName>
    <definedName name="SERVICIOS_DE_TELECOMUNICACIONES" localSheetId="41">[5]C_2.4.2!#REF!</definedName>
    <definedName name="SERVICIOS_DE_TELECOMUNICACIONES" localSheetId="27">[5]C_2.4.2!#REF!</definedName>
    <definedName name="SERVICIOS_DE_TELECOMUNICACIONES" localSheetId="26">[5]C_2.4.2!#REF!</definedName>
    <definedName name="SERVICIOS_DE_TELECOMUNICACIONES" localSheetId="29">[5]C_2.4.2!#REF!</definedName>
    <definedName name="SERVICIOS_DE_TELECOMUNICACIONES" localSheetId="34">[5]C_2.4.2!#REF!</definedName>
    <definedName name="SERVICIOS_DE_TELECOMUNICACIONES" localSheetId="37">[5]C_2.4.2!#REF!</definedName>
    <definedName name="SERVICIOS_DE_TELECOMUNICACIONES" localSheetId="39">[5]C_2.4.2!#REF!</definedName>
    <definedName name="SERVICIOS_DE_TELECOMUNICACIONES" localSheetId="42">[5]C_2.4.2!#REF!</definedName>
    <definedName name="SERVICIOS_DE_TELECOMUNICACIONES" localSheetId="40">[5]C_2.4.2!#REF!</definedName>
    <definedName name="SERVICIOS_DE_TELECOMUNICACIONES" localSheetId="43">[5]C_2.4.2!#REF!</definedName>
    <definedName name="SERVICIOS_DE_TELECOMUNICACIONES" localSheetId="36">[5]C_2.4.2!#REF!</definedName>
    <definedName name="SERVICIOS_DE_TELECOMUNICACIONES" localSheetId="38">[5]C_2.4.2!#REF!</definedName>
    <definedName name="SERVICIOS_DE_TELECOMUNICACIONES" localSheetId="30">[5]C_2.4.2!#REF!</definedName>
    <definedName name="SERVICIOS_DE_TELECOMUNICACIONES" localSheetId="35">[5]C_2.4.2!#REF!</definedName>
    <definedName name="SERVICIOS_DE_TELECOMUNICACIONES">[2]C_2.4.2!#REF!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3" i="45" l="1"/>
  <c r="J73" i="45"/>
  <c r="I73" i="45"/>
  <c r="K72" i="45"/>
  <c r="J72" i="45"/>
  <c r="I72" i="45"/>
  <c r="N64" i="45"/>
  <c r="M64" i="45"/>
  <c r="L64" i="45"/>
  <c r="K64" i="45"/>
  <c r="J64" i="45"/>
  <c r="I64" i="45"/>
  <c r="H64" i="45"/>
  <c r="G64" i="45"/>
  <c r="F64" i="45"/>
  <c r="E64" i="45"/>
  <c r="N69" i="43" l="1"/>
  <c r="M69" i="43"/>
  <c r="L69" i="43"/>
  <c r="K69" i="43"/>
  <c r="J69" i="43"/>
  <c r="I69" i="43"/>
  <c r="H69" i="43"/>
  <c r="G69" i="43"/>
  <c r="F69" i="43"/>
  <c r="E69" i="43"/>
  <c r="N60" i="42"/>
  <c r="M60" i="42"/>
  <c r="L60" i="42"/>
  <c r="K60" i="42"/>
  <c r="J60" i="42"/>
  <c r="I60" i="42"/>
  <c r="H60" i="42"/>
  <c r="G60" i="42"/>
  <c r="F60" i="42"/>
  <c r="E60" i="42"/>
  <c r="N59" i="41"/>
  <c r="M59" i="41"/>
  <c r="L59" i="41"/>
  <c r="K59" i="41"/>
  <c r="J59" i="41"/>
  <c r="I59" i="41"/>
  <c r="H59" i="41"/>
  <c r="G59" i="41"/>
  <c r="F59" i="41"/>
  <c r="E59" i="41"/>
  <c r="N65" i="40"/>
  <c r="M65" i="40"/>
  <c r="L65" i="40"/>
  <c r="K65" i="40"/>
  <c r="J65" i="40"/>
  <c r="I65" i="40"/>
  <c r="H65" i="40"/>
  <c r="G65" i="40"/>
  <c r="F65" i="40"/>
  <c r="E65" i="40"/>
  <c r="N56" i="36"/>
  <c r="M56" i="36"/>
  <c r="L56" i="36"/>
  <c r="K56" i="36"/>
  <c r="J56" i="36"/>
  <c r="I56" i="36"/>
  <c r="H56" i="36"/>
  <c r="G56" i="36"/>
  <c r="F56" i="36"/>
  <c r="E56" i="36"/>
  <c r="N54" i="35"/>
  <c r="M54" i="35"/>
  <c r="L54" i="35"/>
  <c r="K54" i="35"/>
  <c r="J54" i="35"/>
  <c r="I54" i="35"/>
  <c r="H54" i="35"/>
  <c r="G54" i="35"/>
  <c r="F54" i="35"/>
  <c r="E54" i="35"/>
  <c r="N57" i="34"/>
  <c r="M57" i="34"/>
  <c r="L57" i="34"/>
  <c r="K57" i="34"/>
  <c r="J57" i="34"/>
  <c r="I57" i="34"/>
  <c r="H57" i="34"/>
  <c r="G57" i="34"/>
  <c r="F57" i="34"/>
  <c r="E57" i="34"/>
  <c r="N64" i="33"/>
  <c r="M64" i="33"/>
  <c r="L64" i="33"/>
  <c r="K64" i="33"/>
  <c r="J64" i="33"/>
  <c r="I64" i="33"/>
  <c r="H64" i="33"/>
  <c r="G64" i="33"/>
  <c r="F64" i="33"/>
  <c r="E64" i="33"/>
  <c r="K64" i="31"/>
  <c r="J64" i="31"/>
  <c r="I64" i="31"/>
  <c r="K63" i="31"/>
  <c r="J63" i="31"/>
  <c r="I63" i="31"/>
  <c r="N54" i="31"/>
  <c r="M54" i="31"/>
  <c r="L54" i="31"/>
  <c r="K54" i="31"/>
  <c r="J54" i="31"/>
  <c r="I54" i="31"/>
  <c r="H54" i="31"/>
  <c r="G54" i="31"/>
  <c r="F54" i="31"/>
  <c r="E54" i="31"/>
  <c r="L43" i="31"/>
  <c r="K43" i="31"/>
  <c r="L42" i="31"/>
  <c r="K42" i="31"/>
  <c r="L41" i="31"/>
  <c r="K41" i="31"/>
  <c r="L40" i="31"/>
  <c r="K40" i="31"/>
  <c r="L39" i="31"/>
  <c r="K39" i="31"/>
  <c r="L38" i="31"/>
  <c r="K38" i="31"/>
  <c r="K71" i="30"/>
  <c r="J71" i="30"/>
  <c r="I71" i="30"/>
  <c r="K70" i="30"/>
  <c r="J70" i="30"/>
  <c r="I70" i="30"/>
  <c r="N61" i="30"/>
  <c r="M61" i="30"/>
  <c r="L61" i="30"/>
  <c r="K61" i="30"/>
  <c r="J61" i="30"/>
  <c r="I61" i="30"/>
  <c r="H61" i="30"/>
  <c r="G61" i="30"/>
  <c r="F61" i="30"/>
  <c r="E61" i="30"/>
  <c r="J15" i="30"/>
  <c r="Q46" i="29"/>
  <c r="P46" i="29"/>
  <c r="Q45" i="29"/>
  <c r="P45" i="29"/>
  <c r="Q44" i="29"/>
  <c r="P44" i="29"/>
  <c r="Q43" i="29"/>
  <c r="P43" i="29"/>
  <c r="Q42" i="29"/>
  <c r="P42" i="29"/>
  <c r="Q41" i="29"/>
  <c r="P41" i="29"/>
  <c r="Q40" i="29"/>
  <c r="P40" i="29"/>
  <c r="Q39" i="29"/>
  <c r="P39" i="29"/>
  <c r="Q38" i="29"/>
  <c r="P38" i="29"/>
  <c r="Q37" i="29"/>
  <c r="P37" i="29"/>
  <c r="Q36" i="29"/>
  <c r="P36" i="29"/>
  <c r="Q35" i="29"/>
  <c r="P35" i="29"/>
  <c r="Q34" i="29"/>
  <c r="P34" i="29"/>
  <c r="Q33" i="29"/>
  <c r="P33" i="29"/>
  <c r="Q32" i="29"/>
  <c r="P32" i="29"/>
  <c r="Q31" i="29"/>
  <c r="P31" i="29"/>
  <c r="Q30" i="29"/>
  <c r="P30" i="29"/>
  <c r="Q22" i="29"/>
  <c r="P22" i="29"/>
  <c r="Q21" i="29"/>
  <c r="P21" i="29"/>
  <c r="Q20" i="29"/>
  <c r="P20" i="29"/>
  <c r="Q19" i="29"/>
  <c r="P19" i="29"/>
  <c r="Q18" i="29"/>
  <c r="P18" i="29"/>
  <c r="Q17" i="29"/>
  <c r="P17" i="29"/>
  <c r="Q16" i="29"/>
  <c r="P16" i="29"/>
  <c r="Q15" i="29"/>
  <c r="P15" i="29"/>
  <c r="Q14" i="29"/>
  <c r="P14" i="29"/>
  <c r="Q13" i="29"/>
  <c r="P13" i="29"/>
  <c r="Q12" i="29"/>
  <c r="P12" i="29"/>
  <c r="Q11" i="29"/>
  <c r="P11" i="29"/>
  <c r="Q10" i="29"/>
  <c r="P10" i="29"/>
  <c r="Q9" i="29"/>
  <c r="P9" i="29"/>
  <c r="Q8" i="29"/>
  <c r="P8" i="29"/>
  <c r="Q7" i="29"/>
  <c r="P7" i="29"/>
  <c r="Q6" i="29"/>
  <c r="P6" i="29"/>
  <c r="K45" i="26" l="1"/>
  <c r="N45" i="26" s="1"/>
  <c r="J45" i="26"/>
  <c r="I45" i="26"/>
  <c r="H45" i="26"/>
  <c r="L45" i="26" s="1"/>
  <c r="G45" i="26"/>
  <c r="N44" i="26"/>
  <c r="L44" i="26"/>
  <c r="G44" i="26"/>
  <c r="F44" i="26"/>
  <c r="F45" i="26" s="1"/>
  <c r="E44" i="26"/>
  <c r="E45" i="26" s="1"/>
  <c r="D44" i="26"/>
  <c r="D45" i="26" s="1"/>
  <c r="N43" i="26"/>
  <c r="L43" i="26"/>
  <c r="N42" i="26"/>
  <c r="L42" i="26"/>
  <c r="N41" i="26"/>
  <c r="L41" i="26"/>
  <c r="N40" i="26"/>
  <c r="L40" i="26"/>
  <c r="N39" i="26"/>
  <c r="L39" i="26"/>
  <c r="L38" i="26"/>
  <c r="N37" i="26"/>
  <c r="L37" i="26"/>
  <c r="N36" i="26"/>
  <c r="L36" i="26"/>
  <c r="N35" i="26"/>
  <c r="L35" i="26"/>
  <c r="N34" i="26"/>
  <c r="L34" i="26"/>
  <c r="N33" i="26"/>
  <c r="L33" i="26"/>
  <c r="N32" i="26"/>
  <c r="L32" i="26"/>
  <c r="N31" i="26"/>
  <c r="L31" i="26"/>
  <c r="N30" i="26"/>
  <c r="L30" i="26"/>
  <c r="N29" i="26"/>
  <c r="L29" i="26"/>
  <c r="N28" i="26"/>
  <c r="L28" i="26"/>
  <c r="N27" i="26"/>
  <c r="L27" i="26"/>
  <c r="N26" i="26"/>
  <c r="L26" i="26"/>
  <c r="N25" i="26"/>
  <c r="L25" i="26"/>
  <c r="N24" i="26"/>
  <c r="L24" i="26"/>
  <c r="L23" i="26"/>
  <c r="N22" i="26"/>
  <c r="L22" i="26"/>
  <c r="N21" i="26"/>
  <c r="L21" i="26"/>
  <c r="L20" i="26"/>
  <c r="L19" i="26"/>
  <c r="N18" i="26"/>
  <c r="L18" i="26"/>
  <c r="L17" i="26"/>
  <c r="N16" i="26"/>
  <c r="L16" i="26"/>
  <c r="N15" i="26"/>
  <c r="L15" i="26"/>
  <c r="N14" i="26"/>
  <c r="L14" i="26"/>
  <c r="N13" i="26"/>
  <c r="L13" i="26"/>
  <c r="N12" i="26"/>
  <c r="L12" i="26"/>
  <c r="N11" i="26"/>
  <c r="L11" i="26"/>
  <c r="N10" i="26"/>
  <c r="L10" i="26"/>
  <c r="N9" i="26"/>
  <c r="L9" i="26"/>
  <c r="N8" i="26"/>
  <c r="L8" i="26"/>
  <c r="N7" i="26"/>
  <c r="L7" i="26"/>
  <c r="N6" i="26"/>
  <c r="L6" i="26"/>
  <c r="K42" i="25"/>
  <c r="J42" i="25"/>
  <c r="I42" i="25"/>
  <c r="H42" i="25"/>
  <c r="O42" i="25" s="1"/>
  <c r="E42" i="25"/>
  <c r="D42" i="25"/>
  <c r="P42" i="25" s="1"/>
  <c r="O41" i="25"/>
  <c r="G41" i="25"/>
  <c r="G42" i="25" s="1"/>
  <c r="F41" i="25"/>
  <c r="F42" i="25" s="1"/>
  <c r="E41" i="25"/>
  <c r="D41" i="25"/>
  <c r="P41" i="25" s="1"/>
  <c r="Q40" i="25"/>
  <c r="P40" i="25"/>
  <c r="O40" i="25"/>
  <c r="P39" i="25"/>
  <c r="O39" i="25"/>
  <c r="Q39" i="25" s="1"/>
  <c r="P38" i="25"/>
  <c r="O38" i="25"/>
  <c r="Q38" i="25" s="1"/>
  <c r="Q37" i="25"/>
  <c r="P37" i="25"/>
  <c r="O37" i="25"/>
  <c r="Q36" i="25"/>
  <c r="P36" i="25"/>
  <c r="O36" i="25"/>
  <c r="P35" i="25"/>
  <c r="O35" i="25"/>
  <c r="Q35" i="25" s="1"/>
  <c r="P34" i="25"/>
  <c r="O34" i="25"/>
  <c r="Q34" i="25" s="1"/>
  <c r="Q33" i="25"/>
  <c r="P33" i="25"/>
  <c r="O33" i="25"/>
  <c r="Q32" i="25"/>
  <c r="P32" i="25"/>
  <c r="O32" i="25"/>
  <c r="P31" i="25"/>
  <c r="O31" i="25"/>
  <c r="Q31" i="25" s="1"/>
  <c r="P30" i="25"/>
  <c r="O30" i="25"/>
  <c r="Q30" i="25" s="1"/>
  <c r="Q29" i="25"/>
  <c r="P29" i="25"/>
  <c r="O29" i="25"/>
  <c r="Q28" i="25"/>
  <c r="P28" i="25"/>
  <c r="O28" i="25"/>
  <c r="P27" i="25"/>
  <c r="O27" i="25"/>
  <c r="Q27" i="25" s="1"/>
  <c r="P26" i="25"/>
  <c r="O26" i="25"/>
  <c r="Q26" i="25" s="1"/>
  <c r="Q25" i="25"/>
  <c r="P25" i="25"/>
  <c r="O25" i="25"/>
  <c r="Q24" i="25"/>
  <c r="P24" i="25"/>
  <c r="O24" i="25"/>
  <c r="P23" i="25"/>
  <c r="O23" i="25"/>
  <c r="Q23" i="25" s="1"/>
  <c r="P22" i="25"/>
  <c r="O22" i="25"/>
  <c r="Q22" i="25" s="1"/>
  <c r="Q21" i="25"/>
  <c r="P21" i="25"/>
  <c r="O21" i="25"/>
  <c r="Q20" i="25"/>
  <c r="P20" i="25"/>
  <c r="O20" i="25"/>
  <c r="P19" i="25"/>
  <c r="O19" i="25"/>
  <c r="Q19" i="25" s="1"/>
  <c r="P18" i="25"/>
  <c r="O18" i="25"/>
  <c r="Q18" i="25" s="1"/>
  <c r="Q17" i="25"/>
  <c r="P17" i="25"/>
  <c r="O17" i="25"/>
  <c r="Q16" i="25"/>
  <c r="P16" i="25"/>
  <c r="O16" i="25"/>
  <c r="P15" i="25"/>
  <c r="O15" i="25"/>
  <c r="Q15" i="25" s="1"/>
  <c r="P14" i="25"/>
  <c r="O14" i="25"/>
  <c r="Q14" i="25" s="1"/>
  <c r="Q13" i="25"/>
  <c r="P13" i="25"/>
  <c r="O13" i="25"/>
  <c r="Q12" i="25"/>
  <c r="P12" i="25"/>
  <c r="O12" i="25"/>
  <c r="P11" i="25"/>
  <c r="O11" i="25"/>
  <c r="Q11" i="25" s="1"/>
  <c r="P10" i="25"/>
  <c r="O10" i="25"/>
  <c r="Q10" i="25" s="1"/>
  <c r="Q9" i="25"/>
  <c r="P9" i="25"/>
  <c r="O9" i="25"/>
  <c r="Q8" i="25"/>
  <c r="P8" i="25"/>
  <c r="O8" i="25"/>
  <c r="P7" i="25"/>
  <c r="O7" i="25"/>
  <c r="Q7" i="25" s="1"/>
  <c r="P6" i="25"/>
  <c r="O6" i="25"/>
  <c r="Q6" i="25" s="1"/>
  <c r="P43" i="25" l="1"/>
  <c r="Q42" i="25"/>
  <c r="Q41" i="25"/>
  <c r="I71" i="22" l="1"/>
  <c r="H71" i="22"/>
  <c r="I70" i="22"/>
  <c r="H70" i="22"/>
  <c r="I69" i="22"/>
  <c r="H69" i="22"/>
  <c r="I68" i="22"/>
  <c r="H68" i="22"/>
  <c r="I67" i="22"/>
  <c r="H67" i="22"/>
  <c r="I66" i="22"/>
  <c r="H66" i="22"/>
  <c r="I65" i="22"/>
  <c r="H65" i="22"/>
  <c r="I34" i="22"/>
  <c r="H34" i="22"/>
  <c r="I33" i="22"/>
  <c r="H33" i="22"/>
  <c r="I32" i="22"/>
  <c r="H32" i="22"/>
  <c r="I31" i="22"/>
  <c r="H31" i="22"/>
  <c r="I30" i="22"/>
  <c r="H30" i="22"/>
  <c r="I29" i="22"/>
  <c r="H29" i="22"/>
  <c r="I28" i="22"/>
  <c r="H28" i="22"/>
  <c r="J52" i="20" l="1"/>
  <c r="J51" i="20"/>
  <c r="J50" i="20"/>
  <c r="J49" i="20"/>
  <c r="J48" i="20"/>
  <c r="J47" i="20"/>
  <c r="J46" i="20"/>
  <c r="J45" i="20"/>
  <c r="J44" i="20"/>
  <c r="J43" i="20"/>
  <c r="J42" i="20"/>
  <c r="J41" i="20"/>
  <c r="J40" i="20"/>
  <c r="J39" i="20"/>
  <c r="J38" i="20"/>
  <c r="J37" i="20"/>
  <c r="J36" i="20"/>
  <c r="J35" i="20"/>
  <c r="J34" i="20"/>
  <c r="J33" i="20"/>
  <c r="J32" i="20"/>
  <c r="J31" i="20"/>
  <c r="J30" i="20"/>
  <c r="J29" i="20"/>
  <c r="J28" i="20"/>
  <c r="J27" i="20"/>
  <c r="J26" i="20"/>
  <c r="J25" i="20"/>
  <c r="J24" i="20"/>
  <c r="J23" i="20"/>
  <c r="J22" i="20"/>
  <c r="J21" i="20"/>
  <c r="J20" i="20"/>
  <c r="J19" i="20"/>
  <c r="J18" i="20"/>
  <c r="J17" i="20"/>
  <c r="J16" i="20"/>
  <c r="J15" i="20"/>
  <c r="J14" i="20"/>
  <c r="J13" i="20"/>
  <c r="J12" i="20"/>
  <c r="J11" i="20"/>
  <c r="J10" i="20"/>
  <c r="J9" i="20"/>
  <c r="J8" i="20"/>
  <c r="J7" i="20"/>
  <c r="J6" i="20"/>
  <c r="I78" i="9" l="1"/>
  <c r="I77" i="9"/>
  <c r="I76" i="9"/>
  <c r="I75" i="9"/>
  <c r="I74" i="9"/>
  <c r="I73" i="9"/>
  <c r="I72" i="9"/>
  <c r="I71" i="9"/>
  <c r="I70" i="9"/>
  <c r="I69" i="9"/>
  <c r="I68" i="9"/>
  <c r="I67" i="9"/>
  <c r="I66" i="9"/>
  <c r="I65" i="9"/>
  <c r="I64" i="9"/>
  <c r="I63" i="9"/>
  <c r="I62" i="9"/>
  <c r="I61" i="9"/>
  <c r="I60" i="9"/>
  <c r="I59" i="9"/>
  <c r="I58" i="9"/>
  <c r="I57" i="9"/>
  <c r="I56" i="9"/>
  <c r="I55" i="9"/>
  <c r="I54" i="9"/>
  <c r="I53" i="9"/>
  <c r="I52" i="9"/>
  <c r="I51" i="9"/>
  <c r="I50" i="9"/>
  <c r="I49" i="9"/>
  <c r="I48" i="9"/>
  <c r="I47" i="9"/>
  <c r="I46" i="9"/>
  <c r="I45" i="9"/>
  <c r="I44" i="9"/>
  <c r="I43" i="9"/>
  <c r="I42" i="9"/>
  <c r="I41" i="9"/>
  <c r="I40" i="9"/>
  <c r="I39" i="9"/>
  <c r="I38" i="9"/>
  <c r="I37" i="9"/>
  <c r="I36" i="9"/>
  <c r="I35" i="9"/>
  <c r="I34" i="9"/>
  <c r="I33" i="9"/>
  <c r="I32" i="9"/>
  <c r="I31" i="9"/>
  <c r="I30" i="9"/>
  <c r="I29" i="9"/>
  <c r="I28" i="9"/>
  <c r="I27" i="9"/>
  <c r="I26" i="9"/>
  <c r="I25" i="9"/>
  <c r="I24" i="9"/>
  <c r="I23" i="9"/>
  <c r="I22" i="9"/>
  <c r="I21" i="9"/>
  <c r="I20" i="9"/>
  <c r="I19" i="9"/>
  <c r="I18" i="9"/>
  <c r="I17" i="9"/>
  <c r="I16" i="9"/>
  <c r="I15" i="9"/>
  <c r="I14" i="9"/>
  <c r="I13" i="9"/>
  <c r="I12" i="9"/>
  <c r="I11" i="9"/>
  <c r="I10" i="9"/>
  <c r="I9" i="9"/>
  <c r="I8" i="9"/>
  <c r="I7" i="9"/>
  <c r="I6" i="9"/>
  <c r="J42" i="8"/>
  <c r="I42" i="8"/>
  <c r="H42" i="8"/>
  <c r="G42" i="8"/>
  <c r="F42" i="8"/>
  <c r="E42" i="8"/>
  <c r="D42" i="8"/>
  <c r="C42" i="8"/>
  <c r="J40" i="8"/>
  <c r="I40" i="8"/>
  <c r="H40" i="8"/>
  <c r="G40" i="8"/>
  <c r="F40" i="8"/>
  <c r="E40" i="8"/>
  <c r="D40" i="8"/>
  <c r="C40" i="8"/>
  <c r="L39" i="8"/>
  <c r="K39" i="8"/>
  <c r="L38" i="8"/>
  <c r="K38" i="8"/>
  <c r="L37" i="8"/>
  <c r="K37" i="8"/>
  <c r="L36" i="8"/>
  <c r="K36" i="8"/>
  <c r="L35" i="8"/>
  <c r="K35" i="8"/>
  <c r="L34" i="8"/>
  <c r="K34" i="8"/>
  <c r="L33" i="8"/>
  <c r="K33" i="8"/>
  <c r="L32" i="8"/>
  <c r="K32" i="8"/>
  <c r="L31" i="8"/>
  <c r="K31" i="8"/>
  <c r="L30" i="8"/>
  <c r="K30" i="8"/>
  <c r="L29" i="8"/>
  <c r="K29" i="8"/>
  <c r="L28" i="8"/>
  <c r="K28" i="8"/>
  <c r="L27" i="8"/>
  <c r="K27" i="8"/>
  <c r="L26" i="8"/>
  <c r="K26" i="8"/>
  <c r="L25" i="8"/>
  <c r="K25" i="8"/>
  <c r="J21" i="8"/>
  <c r="I21" i="8"/>
  <c r="H21" i="8"/>
  <c r="G21" i="8"/>
  <c r="F21" i="8"/>
  <c r="E21" i="8"/>
  <c r="D21" i="8"/>
  <c r="C21" i="8"/>
  <c r="K20" i="8"/>
  <c r="K19" i="8"/>
  <c r="K18" i="8"/>
  <c r="K17" i="8"/>
  <c r="K16" i="8"/>
  <c r="K15" i="8"/>
  <c r="K14" i="8"/>
  <c r="K13" i="8"/>
  <c r="K12" i="8"/>
  <c r="K11" i="8"/>
  <c r="K10" i="8"/>
  <c r="K9" i="8"/>
  <c r="K8" i="8"/>
  <c r="K7" i="8"/>
  <c r="K6" i="8"/>
  <c r="M48" i="7"/>
  <c r="M47" i="7"/>
  <c r="M46" i="7"/>
  <c r="M45" i="7"/>
  <c r="M44" i="7"/>
  <c r="M43" i="7"/>
  <c r="M42" i="7"/>
  <c r="M41" i="7"/>
  <c r="M40" i="7"/>
  <c r="M39" i="7"/>
  <c r="M38" i="7"/>
  <c r="M37" i="7"/>
  <c r="M36" i="7"/>
  <c r="M35" i="7"/>
  <c r="M34" i="7"/>
  <c r="M33" i="7"/>
  <c r="M32" i="7"/>
  <c r="M31" i="7"/>
  <c r="M30" i="7"/>
  <c r="M29" i="7"/>
  <c r="M28" i="7"/>
  <c r="M27" i="7"/>
  <c r="M26" i="7"/>
  <c r="M24" i="7"/>
  <c r="M23" i="7"/>
  <c r="M22" i="7"/>
  <c r="M21" i="7"/>
  <c r="M20" i="7"/>
  <c r="M19" i="7"/>
  <c r="M18" i="7"/>
  <c r="M17" i="7"/>
  <c r="M16" i="7"/>
  <c r="M15" i="7"/>
  <c r="M14" i="7"/>
  <c r="M13" i="7"/>
  <c r="M12" i="7"/>
  <c r="M11" i="7"/>
  <c r="M10" i="7"/>
  <c r="M9" i="7"/>
  <c r="M8" i="7"/>
  <c r="M7" i="7"/>
  <c r="M6" i="7"/>
  <c r="M5" i="7"/>
  <c r="M21" i="6"/>
  <c r="M20" i="6"/>
  <c r="M19" i="6"/>
  <c r="M18" i="6"/>
  <c r="M17" i="6"/>
  <c r="M16" i="6"/>
  <c r="M15" i="6"/>
  <c r="M13" i="6"/>
  <c r="M12" i="6"/>
  <c r="M11" i="6"/>
  <c r="M10" i="6"/>
  <c r="M9" i="6"/>
  <c r="M8" i="6"/>
  <c r="M7" i="6"/>
  <c r="M6" i="6"/>
  <c r="K46" i="5"/>
  <c r="K45" i="5"/>
  <c r="K44" i="5"/>
  <c r="K43" i="5"/>
  <c r="K42" i="5"/>
  <c r="K41" i="5"/>
  <c r="K40" i="5"/>
  <c r="K39" i="5"/>
  <c r="K38" i="5"/>
  <c r="K37" i="5"/>
  <c r="K36" i="5"/>
  <c r="K35" i="5"/>
  <c r="K34" i="5"/>
  <c r="K33" i="5"/>
  <c r="K32" i="5"/>
  <c r="K31" i="5"/>
  <c r="K30" i="5"/>
  <c r="K29" i="5"/>
  <c r="K28" i="5"/>
  <c r="K27" i="5"/>
  <c r="K26" i="5"/>
  <c r="K25" i="5"/>
  <c r="K24" i="5"/>
  <c r="K23" i="5"/>
  <c r="K22" i="5"/>
  <c r="K21" i="5"/>
  <c r="K20" i="5"/>
  <c r="K19" i="5"/>
  <c r="K18" i="5"/>
  <c r="K17" i="5"/>
  <c r="K16" i="5"/>
  <c r="K15" i="5"/>
  <c r="K14" i="5"/>
  <c r="K13" i="5"/>
  <c r="K12" i="5"/>
  <c r="K11" i="5"/>
  <c r="K10" i="5"/>
  <c r="K9" i="5"/>
  <c r="K8" i="5"/>
  <c r="K7" i="5"/>
  <c r="K6" i="5"/>
  <c r="K5" i="5"/>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K5" i="4"/>
  <c r="J18" i="3"/>
  <c r="J17" i="3"/>
  <c r="I17" i="3"/>
  <c r="G16" i="3"/>
  <c r="F16" i="3"/>
  <c r="J15" i="3"/>
  <c r="I15" i="3"/>
  <c r="H15" i="3"/>
  <c r="H16" i="3" s="1"/>
  <c r="G15" i="3"/>
  <c r="F15" i="3"/>
  <c r="E15" i="3"/>
  <c r="E16" i="3" s="1"/>
  <c r="D15" i="3"/>
  <c r="D16" i="3" s="1"/>
  <c r="J14" i="3"/>
  <c r="I14" i="3"/>
  <c r="J13" i="3"/>
  <c r="I13" i="3"/>
  <c r="J12" i="3"/>
  <c r="I12" i="3"/>
  <c r="J11" i="3"/>
  <c r="I11" i="3"/>
  <c r="J10" i="3"/>
  <c r="I10" i="3"/>
  <c r="J9" i="3"/>
  <c r="I9" i="3"/>
  <c r="J8" i="3"/>
  <c r="I8" i="3"/>
  <c r="J7" i="3"/>
  <c r="I7" i="3"/>
  <c r="J6" i="3"/>
  <c r="I6" i="3"/>
  <c r="J5" i="3"/>
  <c r="I5" i="3"/>
  <c r="I16" i="3" l="1"/>
  <c r="J16" i="3"/>
</calcChain>
</file>

<file path=xl/sharedStrings.xml><?xml version="1.0" encoding="utf-8"?>
<sst xmlns="http://schemas.openxmlformats.org/spreadsheetml/2006/main" count="3163" uniqueCount="911">
  <si>
    <t>África</t>
  </si>
  <si>
    <t>América</t>
  </si>
  <si>
    <t>Asia</t>
  </si>
  <si>
    <t>Oceanía</t>
  </si>
  <si>
    <t>Europa</t>
  </si>
  <si>
    <t>Intercambio comercial por continente 2013-2017</t>
  </si>
  <si>
    <t>(En millones de US$ FOB)</t>
  </si>
  <si>
    <t>Participación 2017</t>
  </si>
  <si>
    <t>Variación 2017/2016</t>
  </si>
  <si>
    <t>Total</t>
  </si>
  <si>
    <t xml:space="preserve">Exportación Minera </t>
  </si>
  <si>
    <t xml:space="preserve">Exportación No Minera </t>
  </si>
  <si>
    <t>Total Exportación</t>
  </si>
  <si>
    <t>Total Importación</t>
  </si>
  <si>
    <t>Comercio exterior chileno 2013-2017</t>
  </si>
  <si>
    <t>(En millones de US$)</t>
  </si>
  <si>
    <r>
      <t xml:space="preserve">Exportación                                                                                </t>
    </r>
    <r>
      <rPr>
        <sz val="9"/>
        <rFont val="Calibri Light"/>
        <family val="2"/>
        <scheme val="major"/>
      </rPr>
      <t>(FOB)</t>
    </r>
  </si>
  <si>
    <r>
      <t xml:space="preserve">Otros </t>
    </r>
    <r>
      <rPr>
        <vertAlign val="superscript"/>
        <sz val="9"/>
        <rFont val="Calibri Light"/>
        <family val="2"/>
        <scheme val="major"/>
      </rPr>
      <t>(1)</t>
    </r>
  </si>
  <si>
    <r>
      <t xml:space="preserve">Importación                                                 </t>
    </r>
    <r>
      <rPr>
        <sz val="9"/>
        <rFont val="Calibri Light"/>
        <family val="2"/>
        <scheme val="major"/>
      </rPr>
      <t>(CIF)</t>
    </r>
  </si>
  <si>
    <r>
      <rPr>
        <vertAlign val="superscript"/>
        <sz val="8"/>
        <rFont val="Calibri Light"/>
        <family val="2"/>
        <scheme val="major"/>
      </rPr>
      <t>(1)</t>
    </r>
    <r>
      <rPr>
        <sz val="8"/>
        <rFont val="Calibri Light"/>
        <family val="2"/>
        <scheme val="major"/>
      </rPr>
      <t xml:space="preserve"> Se considera como “Otros” a aquellos códigos contemplados en el Anexo 51 – 9, que no corresponden a países como por ejemplo: Orígenes o Destinaciones no precisadas por razones comerciales o militares o Pesca Extraterritorial</t>
    </r>
  </si>
  <si>
    <t>Fuente: Declaraciones de Ingreso (DIN) y Declaraciones de Salida (DUS); Importaciones y Exportaciones a título definitivo ajustadas con sus documentos modificatorios. Servicio Nacional de Aduanas</t>
  </si>
  <si>
    <t>Importación No Combustibles</t>
  </si>
  <si>
    <t>Importación Combustibles</t>
  </si>
  <si>
    <t>Principales productos de las exportaciones chilenas 2013-2017</t>
  </si>
  <si>
    <r>
      <t xml:space="preserve">Cod. Arancelario </t>
    </r>
    <r>
      <rPr>
        <b/>
        <vertAlign val="superscript"/>
        <sz val="9"/>
        <rFont val="Calibri Light"/>
        <family val="2"/>
        <scheme val="major"/>
      </rPr>
      <t>(1)</t>
    </r>
  </si>
  <si>
    <t>Glosa Arancelaria</t>
  </si>
  <si>
    <t>26030000</t>
  </si>
  <si>
    <t>Minerales de cobre y sus concentrados</t>
  </si>
  <si>
    <t>74031100</t>
  </si>
  <si>
    <t>Cátodos y secciones de cátodo de cobre refinado</t>
  </si>
  <si>
    <r>
      <t xml:space="preserve">74020010 </t>
    </r>
    <r>
      <rPr>
        <b/>
        <vertAlign val="superscript"/>
        <sz val="9"/>
        <color theme="1"/>
        <rFont val="Calibri Light"/>
        <family val="2"/>
        <scheme val="major"/>
      </rPr>
      <t>(2)</t>
    </r>
  </si>
  <si>
    <t>Cobre para el afino</t>
  </si>
  <si>
    <t>47032910</t>
  </si>
  <si>
    <t>Pasta química de madera a la sosa o al sulfato, semiblanqueada o blanqueada de eucaliptus</t>
  </si>
  <si>
    <r>
      <t xml:space="preserve">71081200 </t>
    </r>
    <r>
      <rPr>
        <b/>
        <vertAlign val="superscript"/>
        <sz val="9"/>
        <color theme="1"/>
        <rFont val="Calibri Light"/>
        <family val="2"/>
        <scheme val="major"/>
      </rPr>
      <t>(3)</t>
    </r>
  </si>
  <si>
    <t>Las demás formas de oro en bruto para uso no monetario</t>
  </si>
  <si>
    <t>47032100</t>
  </si>
  <si>
    <t>Pasta química de madera a la sosa o al sulfato, blanqueada o semiblanqueada de coníferas</t>
  </si>
  <si>
    <t>03044120</t>
  </si>
  <si>
    <t>Filetes de Salmones del Atlántico y salmones del Danubio, frescos o refrigerados</t>
  </si>
  <si>
    <t>00259900</t>
  </si>
  <si>
    <t>Los demás servicios considerados exportación</t>
  </si>
  <si>
    <t>26131010</t>
  </si>
  <si>
    <t>Concentrados de minerales de molibdeno tostados</t>
  </si>
  <si>
    <t>26011110</t>
  </si>
  <si>
    <t>Minerales de hierro y sus concentrados, finos sin aglomerar</t>
  </si>
  <si>
    <t>Total Principales Productos</t>
  </si>
  <si>
    <t>Resto de Exportaciones</t>
  </si>
  <si>
    <t>Rancho de Naves</t>
  </si>
  <si>
    <t>Total Exportaciones</t>
  </si>
  <si>
    <t>Fuente: Declaraciones de Salida (DUS); Exportaciones a título definitivo ajustadas con sus documentos modificatorios. Servicio Nacional de Aduanas</t>
  </si>
  <si>
    <r>
      <rPr>
        <vertAlign val="superscript"/>
        <sz val="8"/>
        <color theme="1"/>
        <rFont val="Calibri Light"/>
        <family val="2"/>
        <scheme val="major"/>
      </rPr>
      <t>(1)</t>
    </r>
    <r>
      <rPr>
        <sz val="8"/>
        <color theme="1"/>
        <rFont val="Calibri Light"/>
        <family val="2"/>
        <scheme val="major"/>
      </rPr>
      <t xml:space="preserve"> Para facilitar la comparación anual de las cifras, y dado el cambio de Arancel ocurrido durante el año 2017, los códigos arancelarios que se presentan se ajustaron al Arancel 2012</t>
    </r>
  </si>
  <si>
    <r>
      <rPr>
        <vertAlign val="superscript"/>
        <sz val="8"/>
        <color theme="1"/>
        <rFont val="Calibri Light"/>
        <family val="2"/>
        <scheme val="major"/>
      </rPr>
      <t>(2)</t>
    </r>
    <r>
      <rPr>
        <sz val="8"/>
        <color theme="1"/>
        <rFont val="Calibri Light"/>
        <family val="2"/>
        <scheme val="major"/>
      </rPr>
      <t xml:space="preserve"> Código S.A. perteneciente al Arancel 2012, cuya correlación con el Arancel 2017 corresponde a los códigos S.A. 74020011, 74020012, 74020013 y 74020019</t>
    </r>
  </si>
  <si>
    <r>
      <rPr>
        <vertAlign val="superscript"/>
        <sz val="8"/>
        <color theme="1"/>
        <rFont val="Calibri Light"/>
        <family val="2"/>
        <scheme val="major"/>
      </rPr>
      <t>(3)</t>
    </r>
    <r>
      <rPr>
        <sz val="8"/>
        <color theme="1"/>
        <rFont val="Calibri Light"/>
        <family val="2"/>
        <scheme val="major"/>
      </rPr>
      <t xml:space="preserve"> Código S.A. perteneciente al Arancel 2012, cuya correlación con el Arancel 2017 corresponde a los códigos S.A. 71081210 y 71081220</t>
    </r>
  </si>
  <si>
    <t>Principales países de destino de las exportaciones chilenas 2013-2017</t>
  </si>
  <si>
    <t>País de Destino</t>
  </si>
  <si>
    <t>Participación por Continente 2017</t>
  </si>
  <si>
    <t>Participación en Exportaciones 2017</t>
  </si>
  <si>
    <t>Sudáfrica</t>
  </si>
  <si>
    <t>Nigeria</t>
  </si>
  <si>
    <t>Namibia</t>
  </si>
  <si>
    <t>Resto</t>
  </si>
  <si>
    <t>Total África</t>
  </si>
  <si>
    <t xml:space="preserve">Estados Unidos </t>
  </si>
  <si>
    <t>Brasil</t>
  </si>
  <si>
    <t>Perú</t>
  </si>
  <si>
    <t>Canadá</t>
  </si>
  <si>
    <t>México</t>
  </si>
  <si>
    <t>Argentina</t>
  </si>
  <si>
    <t>Colombia</t>
  </si>
  <si>
    <t>Ecuador</t>
  </si>
  <si>
    <t>Bolivia</t>
  </si>
  <si>
    <t>Panamá</t>
  </si>
  <si>
    <t>Total América</t>
  </si>
  <si>
    <t>China</t>
  </si>
  <si>
    <t>Japón</t>
  </si>
  <si>
    <t>Corea del Sur</t>
  </si>
  <si>
    <t>India</t>
  </si>
  <si>
    <t>Taiwán</t>
  </si>
  <si>
    <t>Total Asia</t>
  </si>
  <si>
    <t>España</t>
  </si>
  <si>
    <t>Holanda</t>
  </si>
  <si>
    <t>Alemania</t>
  </si>
  <si>
    <t>Francia</t>
  </si>
  <si>
    <t>Italia</t>
  </si>
  <si>
    <t>Suiza</t>
  </si>
  <si>
    <t>Rusia</t>
  </si>
  <si>
    <t>Reino Unido</t>
  </si>
  <si>
    <t>Bélgica</t>
  </si>
  <si>
    <t>Bulgaria</t>
  </si>
  <si>
    <t>Total Europa</t>
  </si>
  <si>
    <t>Australia</t>
  </si>
  <si>
    <t>Nueva Zelandia</t>
  </si>
  <si>
    <t>Total Oceanía</t>
  </si>
  <si>
    <r>
      <t xml:space="preserve">Otros </t>
    </r>
    <r>
      <rPr>
        <b/>
        <vertAlign val="superscript"/>
        <sz val="9"/>
        <rFont val="Calibri Light"/>
        <family val="2"/>
        <scheme val="major"/>
      </rPr>
      <t>(1)</t>
    </r>
  </si>
  <si>
    <t>Principales productos mineros 2013-2017</t>
  </si>
  <si>
    <t>Cod. Grupo CUCI</t>
  </si>
  <si>
    <t>Glosa Grupo CUCI</t>
  </si>
  <si>
    <t>Cod. Subgrupo CUCI</t>
  </si>
  <si>
    <t>Glosa Subgrupo CUCI</t>
  </si>
  <si>
    <t>Participación en Exportaciones Mineras 2017</t>
  </si>
  <si>
    <t>682</t>
  </si>
  <si>
    <t>Cobre</t>
  </si>
  <si>
    <t>283</t>
  </si>
  <si>
    <t>Minerales de cobre y sus concentrados; matas de cobre, cobre de cementación</t>
  </si>
  <si>
    <t>971</t>
  </si>
  <si>
    <t xml:space="preserve">Oro no monetario </t>
  </si>
  <si>
    <t>523</t>
  </si>
  <si>
    <t>Sales metálicas y peroxisales de ácidos inorgánicos</t>
  </si>
  <si>
    <t>287</t>
  </si>
  <si>
    <t>Minerales de metales comunes y sus concentrados, n.e.p.</t>
  </si>
  <si>
    <t>287.8</t>
  </si>
  <si>
    <t>Minerales de molibdeno, niobio, tántalo, titanio, vanadio y circonio y sus concentrados</t>
  </si>
  <si>
    <t>287.5</t>
  </si>
  <si>
    <t>Minerales de zinc y sus concentrados</t>
  </si>
  <si>
    <t>287.4</t>
  </si>
  <si>
    <t>Minerales de plomo y sus concentrados</t>
  </si>
  <si>
    <t>287.9</t>
  </si>
  <si>
    <t>Otros minerales de metales comunes no ferrosos y sus concentrados</t>
  </si>
  <si>
    <t>Resto 287</t>
  </si>
  <si>
    <t>Total Minerales de metales comunes y sus concentrados, n.e.p.</t>
  </si>
  <si>
    <t>281</t>
  </si>
  <si>
    <t>Mineral de hierro y sus concentrados</t>
  </si>
  <si>
    <t>522</t>
  </si>
  <si>
    <t>Elementos químicos inorgánicos, óxidos y sales hologenadas</t>
  </si>
  <si>
    <t>Total Principales Productos Mineros</t>
  </si>
  <si>
    <t>Resto Exportación Minera</t>
  </si>
  <si>
    <t xml:space="preserve">Total Exportación Minera </t>
  </si>
  <si>
    <t>Fuente: Declaraciones de Salida (DUS); Exportaciones  a título definitivo ajustadas con sus documentos modificatorios. Servicio Nacional de Aduanas</t>
  </si>
  <si>
    <t>Nota: n.e.p, no especificado en otra parte</t>
  </si>
  <si>
    <t>Principales productos no mineros 2013-2017</t>
  </si>
  <si>
    <t>Cod. Rubro CUCI</t>
  </si>
  <si>
    <t>Glosa Rubro CUCI</t>
  </si>
  <si>
    <t>Participación en Exportaciones No Mineras 2017</t>
  </si>
  <si>
    <t>057</t>
  </si>
  <si>
    <t>Frutas y nueces, frescas o secas</t>
  </si>
  <si>
    <t>057.51</t>
  </si>
  <si>
    <t>Uvas frescas</t>
  </si>
  <si>
    <t>057.93</t>
  </si>
  <si>
    <t>Albaricoques (damascos), cerezas, melocotones (duraznos), frescos…</t>
  </si>
  <si>
    <t>057.4</t>
  </si>
  <si>
    <t>Manzanas frescas</t>
  </si>
  <si>
    <t>057.76</t>
  </si>
  <si>
    <t xml:space="preserve">Nueces </t>
  </si>
  <si>
    <t>057.94</t>
  </si>
  <si>
    <t>Fresas, frambuesas, zarzamoras, moras, frambuesas norteamericanas, grosellas, arándanos, frescos…</t>
  </si>
  <si>
    <t>Resto 057</t>
  </si>
  <si>
    <t>Total Frutas y nueces, frescas o secas</t>
  </si>
  <si>
    <t>034</t>
  </si>
  <si>
    <t>Pescado, fresco, refrigerado o congelado</t>
  </si>
  <si>
    <t>034.21</t>
  </si>
  <si>
    <t xml:space="preserve">Salmónidos, congelados </t>
  </si>
  <si>
    <t>034.51</t>
  </si>
  <si>
    <t>Filetes de pescado y otras carnes de pescado, frescas o refrigeradas</t>
  </si>
  <si>
    <t>034.4</t>
  </si>
  <si>
    <t>Filetes de pescado, congelados</t>
  </si>
  <si>
    <t>034.12</t>
  </si>
  <si>
    <t xml:space="preserve">Salmónidos, frescos o refrigerados </t>
  </si>
  <si>
    <t>034.55</t>
  </si>
  <si>
    <t>Carnes de pescado, congeladas</t>
  </si>
  <si>
    <t>Resto 034</t>
  </si>
  <si>
    <t>Total Pescado, fresco, refrigerado o congelado</t>
  </si>
  <si>
    <t>251</t>
  </si>
  <si>
    <t>Pasta y desperdicios de papel</t>
  </si>
  <si>
    <t>251.52</t>
  </si>
  <si>
    <t>Pasta química de madera, a la sosa o al sulfato, semiblanqueada o blanqueada, de otras especies no coníferas…</t>
  </si>
  <si>
    <t>251.51</t>
  </si>
  <si>
    <t>Pasta química de madera, a la sosa o al sulfato, semiblanqueada o blanqueada, de coníferas…</t>
  </si>
  <si>
    <t>251.41</t>
  </si>
  <si>
    <t>Pasta química de madera, a la sosa o al sulfato, sin blanquear, de coníferas…</t>
  </si>
  <si>
    <t>Resto 251</t>
  </si>
  <si>
    <t>Total Pasta y desperdicios de papel</t>
  </si>
  <si>
    <t>112</t>
  </si>
  <si>
    <t>Bebidas alcohólicas</t>
  </si>
  <si>
    <t>112.17</t>
  </si>
  <si>
    <t>Vino de uvas frescas; mosto de uva con la fermentación impedida o detenida…</t>
  </si>
  <si>
    <t>112.15</t>
  </si>
  <si>
    <t>Vino espumoso</t>
  </si>
  <si>
    <t>Resto 112</t>
  </si>
  <si>
    <t>Total Bebidas alcohólicas</t>
  </si>
  <si>
    <t>248</t>
  </si>
  <si>
    <t>Madera trabajada simplemente y traviesas de madera para vías férreas</t>
  </si>
  <si>
    <t>248.2</t>
  </si>
  <si>
    <t>Madera de coníferas, aserrada o cortada longitudinalmente,  &gt; a  6 mm de espesor…</t>
  </si>
  <si>
    <t>248.3</t>
  </si>
  <si>
    <t>Madera de coníferas con librado continuo  a lo largo de cualquiera de sus bordes o caras…</t>
  </si>
  <si>
    <t>Resto 248</t>
  </si>
  <si>
    <t>Total Madera trabajada simplemente y traviesas de madera para vías férreas</t>
  </si>
  <si>
    <t>012</t>
  </si>
  <si>
    <t xml:space="preserve">Otras carnes, frescas, congeladas o refrigeradas... </t>
  </si>
  <si>
    <t>012.22</t>
  </si>
  <si>
    <t>Carne de ganado porcino congelada</t>
  </si>
  <si>
    <t>012.35</t>
  </si>
  <si>
    <t>Cortes de aves y despojos congelados</t>
  </si>
  <si>
    <t>Resto 012</t>
  </si>
  <si>
    <t>Total Otras carnes, frescas, congeladas o refrigeradas…</t>
  </si>
  <si>
    <t>634</t>
  </si>
  <si>
    <t>Hojas de madera para enchapado, madera terciada, madera aglomerada…</t>
  </si>
  <si>
    <t>634.31</t>
  </si>
  <si>
    <t>Las demás maderas contrachapadas, constituidas por hojas de madera de espesor unitario &lt; = a 6 mm…</t>
  </si>
  <si>
    <t>634.54</t>
  </si>
  <si>
    <t xml:space="preserve">Tableros de fibra de densidad media... </t>
  </si>
  <si>
    <t>Resto 634</t>
  </si>
  <si>
    <t>Total Hojas de madera para enchapado, madera terciada, madera aglomerada…</t>
  </si>
  <si>
    <t>058</t>
  </si>
  <si>
    <t>Frutas en conserva y preparados de frutas</t>
  </si>
  <si>
    <t>292</t>
  </si>
  <si>
    <t>Productos vegetales en bruto, n.e.p.</t>
  </si>
  <si>
    <t>641</t>
  </si>
  <si>
    <t>Papel y cartón</t>
  </si>
  <si>
    <t>Total Principales Productos No Mineros</t>
  </si>
  <si>
    <t>Resto Exportación No Minera</t>
  </si>
  <si>
    <t xml:space="preserve">Total Exportación No Minera </t>
  </si>
  <si>
    <t>Exportación de servicios transfronterizos clasificados por Aduanas</t>
  </si>
  <si>
    <t>Rancho de Nave</t>
  </si>
  <si>
    <t>Nota: Existen glosas de grupos o rubros que debido a su extensión han sido acotadas. En el Clasificador Uniforme para el Comercio Internacional Revisión 4 es posible encontrar las descripciones completas</t>
  </si>
  <si>
    <t>Nota 2: n.e.p, no especificado en otra parte</t>
  </si>
  <si>
    <t>Principales grupos de exportación por región de embarque 2016-2017</t>
  </si>
  <si>
    <t>Cobre y Minerales de cobre y sus concentrados; matas de cobre, cobre de cementación</t>
  </si>
  <si>
    <t>Los demás productos mineros</t>
  </si>
  <si>
    <t>Otros productos</t>
  </si>
  <si>
    <t>Total 2016</t>
  </si>
  <si>
    <t>Participación 2016</t>
  </si>
  <si>
    <t>Arica y Parinacota</t>
  </si>
  <si>
    <t>Tarapacá</t>
  </si>
  <si>
    <t>Antofagasta</t>
  </si>
  <si>
    <t>Atacama</t>
  </si>
  <si>
    <t>Coquimbo</t>
  </si>
  <si>
    <t>Valparaíso</t>
  </si>
  <si>
    <t>Metropolitana</t>
  </si>
  <si>
    <t>Biobío</t>
  </si>
  <si>
    <t>La Araucanía</t>
  </si>
  <si>
    <t>Los Ríos</t>
  </si>
  <si>
    <t>Los Lagos</t>
  </si>
  <si>
    <t>Aysén del General C.I. del Campo</t>
  </si>
  <si>
    <t>Magallanes y la Antártica Chilena</t>
  </si>
  <si>
    <t>Otras Operaciones</t>
  </si>
  <si>
    <t>Total 2017</t>
  </si>
  <si>
    <t>Movimiento de carga de las exportaciones chilenas por lugar de salida 2013-2017</t>
  </si>
  <si>
    <t>(En toneladas)</t>
  </si>
  <si>
    <r>
      <t xml:space="preserve">Lugar de Salida </t>
    </r>
    <r>
      <rPr>
        <b/>
        <vertAlign val="superscript"/>
        <sz val="9"/>
        <rFont val="Calibri Light"/>
        <family val="2"/>
        <scheme val="major"/>
      </rPr>
      <t>(1)</t>
    </r>
    <r>
      <rPr>
        <b/>
        <sz val="9"/>
        <rFont val="Calibri Light"/>
        <family val="2"/>
        <scheme val="major"/>
      </rPr>
      <t xml:space="preserve">                        (Puerto-Aeropuerto-Avanzada)</t>
    </r>
  </si>
  <si>
    <t>Arica</t>
  </si>
  <si>
    <t>Chungará</t>
  </si>
  <si>
    <t>Concordia (Chacalluta)</t>
  </si>
  <si>
    <t>Aeropuerto Chacalluta</t>
  </si>
  <si>
    <t xml:space="preserve">Total Arica y Parinacota </t>
  </si>
  <si>
    <t xml:space="preserve">Tarapacá </t>
  </si>
  <si>
    <t>Patillos</t>
  </si>
  <si>
    <t>Patache</t>
  </si>
  <si>
    <t>Iquique</t>
  </si>
  <si>
    <t>Colchane</t>
  </si>
  <si>
    <t>Aeropuerto Diego Aracena</t>
  </si>
  <si>
    <t xml:space="preserve">Total Tarapacá </t>
  </si>
  <si>
    <t xml:space="preserve">Antofagasta </t>
  </si>
  <si>
    <t>Puerto Angamos</t>
  </si>
  <si>
    <t>Caleta Coloso</t>
  </si>
  <si>
    <t>Tocopilla</t>
  </si>
  <si>
    <t>Michilla</t>
  </si>
  <si>
    <t>Ollagüe</t>
  </si>
  <si>
    <t>Jama</t>
  </si>
  <si>
    <t>San Pedro de Atacama</t>
  </si>
  <si>
    <t>Mejillones</t>
  </si>
  <si>
    <t>Aeropuerto Cerro Moreno</t>
  </si>
  <si>
    <t>-</t>
  </si>
  <si>
    <t xml:space="preserve">Total Antofagasta </t>
  </si>
  <si>
    <t xml:space="preserve">Atacama </t>
  </si>
  <si>
    <t>Huasco/Guacolda</t>
  </si>
  <si>
    <t>Caldera</t>
  </si>
  <si>
    <t>Chañaral/Barquito</t>
  </si>
  <si>
    <t>San Francisco</t>
  </si>
  <si>
    <t xml:space="preserve">Total Atacama </t>
  </si>
  <si>
    <t xml:space="preserve">Coquimbo </t>
  </si>
  <si>
    <t>Guayacán</t>
  </si>
  <si>
    <t>Los Vilos</t>
  </si>
  <si>
    <t>Agua Negra</t>
  </si>
  <si>
    <t xml:space="preserve">Total Coquimbo </t>
  </si>
  <si>
    <t xml:space="preserve">Valparaíso </t>
  </si>
  <si>
    <t>San Antonio</t>
  </si>
  <si>
    <t>Ventanas</t>
  </si>
  <si>
    <t>Cristo Redentor (Los Libertadores)</t>
  </si>
  <si>
    <t>Quintero</t>
  </si>
  <si>
    <t xml:space="preserve">Total Valparaíso </t>
  </si>
  <si>
    <t xml:space="preserve">Metropolitana </t>
  </si>
  <si>
    <t>Aeropuerto A.M. Benítez</t>
  </si>
  <si>
    <t xml:space="preserve">Total Metropolitana </t>
  </si>
  <si>
    <t xml:space="preserve">Biobío </t>
  </si>
  <si>
    <t>Coronel</t>
  </si>
  <si>
    <t>San Vicente</t>
  </si>
  <si>
    <t>Lirquén</t>
  </si>
  <si>
    <t>Talcahuano</t>
  </si>
  <si>
    <t>Penco</t>
  </si>
  <si>
    <t xml:space="preserve">Total Biobío </t>
  </si>
  <si>
    <t>Pino Hachado (Liucura)</t>
  </si>
  <si>
    <t xml:space="preserve">Total La Araucanía </t>
  </si>
  <si>
    <t>Corral</t>
  </si>
  <si>
    <t>Total Los Ríos</t>
  </si>
  <si>
    <t xml:space="preserve">Los Lagos </t>
  </si>
  <si>
    <t>Calbuco</t>
  </si>
  <si>
    <t>Cardenal Samoré (Puyehue)</t>
  </si>
  <si>
    <t>Puerto Montt</t>
  </si>
  <si>
    <t>Aeropuerto El Tepual</t>
  </si>
  <si>
    <t>Futaleufú</t>
  </si>
  <si>
    <t xml:space="preserve">Total Los Lagos </t>
  </si>
  <si>
    <t>Chacabuco/Pto.Aysén</t>
  </si>
  <si>
    <t>Huemules</t>
  </si>
  <si>
    <t>Río Jeinemeni (Chile Chico)</t>
  </si>
  <si>
    <t>Coyhaique Alto</t>
  </si>
  <si>
    <t>Triana</t>
  </si>
  <si>
    <t>Total Aysén del General C.I. del Campo</t>
  </si>
  <si>
    <t>Punta Arenas</t>
  </si>
  <si>
    <t>Cabo Negro</t>
  </si>
  <si>
    <t>Integración Austral (Monte Aymond)</t>
  </si>
  <si>
    <t>Puerto Williams</t>
  </si>
  <si>
    <t>Aeropuerto C.I. del Campo</t>
  </si>
  <si>
    <t>San Sebastián</t>
  </si>
  <si>
    <t>Natales</t>
  </si>
  <si>
    <t>Total Magallanes y la Antártica Chilena</t>
  </si>
  <si>
    <t>Otros puertos chilenos</t>
  </si>
  <si>
    <t xml:space="preserve">Total </t>
  </si>
  <si>
    <r>
      <rPr>
        <vertAlign val="superscript"/>
        <sz val="8"/>
        <color theme="1"/>
        <rFont val="Calibri Light"/>
        <family val="2"/>
        <scheme val="major"/>
      </rPr>
      <t>(1)</t>
    </r>
    <r>
      <rPr>
        <sz val="8"/>
        <color theme="1"/>
        <rFont val="Calibri Light"/>
        <family val="2"/>
        <scheme val="major"/>
      </rPr>
      <t xml:space="preserve"> Corresponde a la ubicación geográfica del Lugar de Salida (Puerto-Aeropuerto-Avanzada) </t>
    </r>
  </si>
  <si>
    <t>Servicios transfronterizos calificados por Aduanas como exportación 2013-2017</t>
  </si>
  <si>
    <t>(En miles de US$ FOB)</t>
  </si>
  <si>
    <t>Grupo de Servicio</t>
  </si>
  <si>
    <t>Participación por grupo 2017</t>
  </si>
  <si>
    <t>Participación  2017</t>
  </si>
  <si>
    <t>Servicios de informática y servicios conexos</t>
  </si>
  <si>
    <t>Servicios de suministro de sedes ("hosting") para sitios web y correo electrónico</t>
  </si>
  <si>
    <t>Servicios de apoyo técnico en
computación e informática (mantenimiento y reparación), por vía remota (Internet)</t>
  </si>
  <si>
    <t>Servicios de asesoría en tecnologías de la información</t>
  </si>
  <si>
    <t>Servicios de
diseño de software
original</t>
  </si>
  <si>
    <t>Servicios en diseño y desarrollo de aplicaciones de tecnologías de información</t>
  </si>
  <si>
    <t>Total Servicios de informática y servicios conexos</t>
  </si>
  <si>
    <t>Servicios auxiliares en relación con todos los medios de transporte</t>
  </si>
  <si>
    <t>Servicios de mantenimiento y reparación de aviones, helicópteros y otros aparatos aéreos</t>
  </si>
  <si>
    <t>Servicios de mantenimiento y reparación de embarcaciones (buques), estructuras y plataformas flotantes</t>
  </si>
  <si>
    <t>Servicios de gestión logística de pre embarque</t>
  </si>
  <si>
    <t>Servicio de remolque y tracción para vehículos terrestres extranjeros, en tránsito por Chile</t>
  </si>
  <si>
    <t>Servicios de inspección técnica y/o certificación de calidad de pre embarque de productos de exportación</t>
  </si>
  <si>
    <t>Total Servicios auxiliares en relación con todos los medios de transporte</t>
  </si>
  <si>
    <t>Otros servicios prestados a las empresas  y los demás servicios profesionales</t>
  </si>
  <si>
    <t>Servicios de asesoría en gestión de la comercialización de empresas (marketing)</t>
  </si>
  <si>
    <t>Servicios de filmación de películas cinematográficas para promoción o publicidad (comerciales)</t>
  </si>
  <si>
    <t>Servicios de asesoría en gestión financiera de empresas</t>
  </si>
  <si>
    <t>Servicios de administración de empresas navieras</t>
  </si>
  <si>
    <t>Servicios de asesoría en gestión de la producción de empresas</t>
  </si>
  <si>
    <t>Total Otros servicios prestados a las empresas  y los demás servicios profesionales</t>
  </si>
  <si>
    <t>Servicios de telecomunicaciones</t>
  </si>
  <si>
    <t>Servicios de transmisión internacional de datos, para señales de ingreso o en tránsito</t>
  </si>
  <si>
    <t>Servicios de telecomunicaciones de portadores
(carrier internacional) para llamadas telefónicas internacionales en tránsito, que se originen y terminen en el extranjero</t>
  </si>
  <si>
    <t>Servicios de telecomunicaciones de portadores
(carrier internacional) para llamadas telefónicas internacionales con destino a un
operador de telefonía local</t>
  </si>
  <si>
    <t>Servicios de mensajería de texto, audio y/o video, suministrados mediante plataforma computacional conectada con sistemas de telefonía móvil</t>
  </si>
  <si>
    <t>Servicios de telecomunicaciones móviles para llamadas telefónicas internacionales del tipo "Roaming In"</t>
  </si>
  <si>
    <t>Total Servicios de telecomunicaciones</t>
  </si>
  <si>
    <t>Servicios profesionales</t>
  </si>
  <si>
    <t>Servicios de asesoría en ingeniería aplicada a la minería</t>
  </si>
  <si>
    <t>Servicios de asesoría en ingeniería aplicada a la industria</t>
  </si>
  <si>
    <t>Servicios de ingeniería para plantas generadoras de energía eléctrica</t>
  </si>
  <si>
    <t>Servicios de revisión de cuentas</t>
  </si>
  <si>
    <t>Servicios de asesoría legal en materia de protección de la propiedad intelectual</t>
  </si>
  <si>
    <t>Total Servicios profesionales</t>
  </si>
  <si>
    <t>Servicios de asesoramiento y otros servicios financieros auxiliares</t>
  </si>
  <si>
    <t>Servicios de información crediticia de empresas y
personas</t>
  </si>
  <si>
    <t>Servicios de asesoría para la promoción en Chile de productos financieros y bancarios suministrados por banca electrónica extranjera, prestados a bancos comerciales en el extranjero</t>
  </si>
  <si>
    <t>Total Servicios de asesoramiento y otros servicios financieros auxiliares</t>
  </si>
  <si>
    <t>Servicios de investigación y desarrollo</t>
  </si>
  <si>
    <t>Todos los servicios de seguros y relacionados con los seguros</t>
  </si>
  <si>
    <t>Otros servicios de intermediación financiera, excepto seguros y fondos de pensiones</t>
  </si>
  <si>
    <t>Otros servicios no contemplados en otra parte</t>
  </si>
  <si>
    <t>Servicios audiovisuales</t>
  </si>
  <si>
    <t>Otros servicios de enseñanza</t>
  </si>
  <si>
    <t>Servicios de transporte marítimo</t>
  </si>
  <si>
    <t>Total Exportación de Servicios Transfronterizos autorizados por Aduanas</t>
  </si>
  <si>
    <t>Nota: Existen glosas de grupos de servicios que debido a su extensión han sido acotadas. En el Listado de Servicios Calificados como Exportación de Aduanas es posible encontrar las descripciones completas</t>
  </si>
  <si>
    <t>Principales productos de las importaciones chilenas 2013-2017</t>
  </si>
  <si>
    <t>(En millones de US$ CIF)</t>
  </si>
  <si>
    <t>27101940</t>
  </si>
  <si>
    <r>
      <t>Aceites combustibles destilados (gas</t>
    </r>
    <r>
      <rPr>
        <sz val="9"/>
        <rFont val="Calibri Light"/>
        <family val="2"/>
        <scheme val="major"/>
      </rPr>
      <t>oil, diésel</t>
    </r>
    <r>
      <rPr>
        <sz val="9"/>
        <color theme="1"/>
        <rFont val="Calibri Light"/>
        <family val="2"/>
        <scheme val="major"/>
      </rPr>
      <t xml:space="preserve"> </t>
    </r>
    <r>
      <rPr>
        <sz val="9"/>
        <rFont val="Calibri Light"/>
        <family val="2"/>
        <scheme val="major"/>
      </rPr>
      <t>oíl)</t>
    </r>
  </si>
  <si>
    <t>27090020</t>
  </si>
  <si>
    <t>Aceites crudos de petróleo o de mineral bituminoso (grados API &gt; = a 25)</t>
  </si>
  <si>
    <r>
      <t xml:space="preserve">87032391 </t>
    </r>
    <r>
      <rPr>
        <b/>
        <vertAlign val="superscript"/>
        <sz val="9"/>
        <color theme="1"/>
        <rFont val="Calibri Light"/>
        <family val="2"/>
        <scheme val="major"/>
      </rPr>
      <t>(2)</t>
    </r>
  </si>
  <si>
    <t>Automóviles de turismo de cilindrada &gt; a 1.500 cm³  y &lt; = a 3.000 cm³</t>
  </si>
  <si>
    <t>85171200</t>
  </si>
  <si>
    <t>Teléfonos celulares y los de otras redes inalámbricas</t>
  </si>
  <si>
    <t>27090010</t>
  </si>
  <si>
    <t>Aceites crudos de petróleo o de mineral bituminoso (grados API &lt; a 25)</t>
  </si>
  <si>
    <r>
      <t xml:space="preserve">87032291 </t>
    </r>
    <r>
      <rPr>
        <b/>
        <vertAlign val="superscript"/>
        <sz val="9"/>
        <color theme="1"/>
        <rFont val="Calibri Light"/>
        <family val="2"/>
        <scheme val="major"/>
      </rPr>
      <t>(3)</t>
    </r>
  </si>
  <si>
    <t>Automóviles de turismo de cilindrada &gt; a 1.000 cm³ y &lt; = a 1.500 cm³</t>
  </si>
  <si>
    <t>27111100</t>
  </si>
  <si>
    <t>Gas natural licuado</t>
  </si>
  <si>
    <t>87042121</t>
  </si>
  <si>
    <t>Camionetas con capacidad de carga útil &gt; a 500 kilos y &lt; = a 2.000 kilos</t>
  </si>
  <si>
    <r>
      <rPr>
        <b/>
        <sz val="9"/>
        <color theme="0"/>
        <rFont val="Calibri Light"/>
        <family val="2"/>
        <scheme val="major"/>
      </rPr>
      <t>.</t>
    </r>
    <r>
      <rPr>
        <b/>
        <sz val="9"/>
        <color theme="1"/>
        <rFont val="Calibri Light"/>
        <family val="2"/>
        <scheme val="major"/>
      </rPr>
      <t xml:space="preserve">02013000 </t>
    </r>
    <r>
      <rPr>
        <b/>
        <vertAlign val="superscript"/>
        <sz val="9"/>
        <color theme="1"/>
        <rFont val="Calibri Light"/>
        <family val="2"/>
        <scheme val="major"/>
      </rPr>
      <t>(4)</t>
    </r>
  </si>
  <si>
    <t xml:space="preserve">Carne deshuesada, fresca o refrigerada, de animales de la especie bovina </t>
  </si>
  <si>
    <t>27011220</t>
  </si>
  <si>
    <t>Hulla bituminosa para uso térmico</t>
  </si>
  <si>
    <t>Resto de Importaciones</t>
  </si>
  <si>
    <t>Total Importaciones</t>
  </si>
  <si>
    <t>Fuente: Declaraciones de Ingreso (DIN); Importaciones  a título definitivo ajustadas con sus documentos modificatorios. Servicio Nacional de Aduanas</t>
  </si>
  <si>
    <r>
      <rPr>
        <vertAlign val="superscript"/>
        <sz val="8"/>
        <color theme="1"/>
        <rFont val="Calibri Light"/>
        <family val="2"/>
        <scheme val="major"/>
      </rPr>
      <t>(2)</t>
    </r>
    <r>
      <rPr>
        <sz val="8"/>
        <color theme="1"/>
        <rFont val="Calibri Light"/>
        <family val="2"/>
        <scheme val="major"/>
      </rPr>
      <t xml:space="preserve"> Código S.A. perteneciente al Arancel 2012, cuya correlación con el Arancel 2017 corresponde a los códigos S.A. 87032391, 87034034 y 87036034</t>
    </r>
  </si>
  <si>
    <r>
      <rPr>
        <vertAlign val="superscript"/>
        <sz val="8"/>
        <color theme="1"/>
        <rFont val="Calibri Light"/>
        <family val="2"/>
        <scheme val="major"/>
      </rPr>
      <t>(3)</t>
    </r>
    <r>
      <rPr>
        <sz val="8"/>
        <color theme="1"/>
        <rFont val="Calibri Light"/>
        <family val="2"/>
        <scheme val="major"/>
      </rPr>
      <t xml:space="preserve"> Código S.A. perteneciente al Arancel 2012, cuya correlación con el Arancel 2017 corresponde a los códigos S.A. 87032291, 87034024 y 87036024</t>
    </r>
  </si>
  <si>
    <r>
      <rPr>
        <vertAlign val="superscript"/>
        <sz val="8"/>
        <color theme="1"/>
        <rFont val="Calibri Light"/>
        <family val="2"/>
        <scheme val="major"/>
      </rPr>
      <t>(4)</t>
    </r>
    <r>
      <rPr>
        <sz val="8"/>
        <color theme="1"/>
        <rFont val="Calibri Light"/>
        <family val="2"/>
        <scheme val="major"/>
      </rPr>
      <t xml:space="preserve"> Código S.A. perteneciente al Arancel 2012, cuya correlación con el Arancel 2017 corresponde a los códigos S.A. 02013010, 02013020, 02013030, 02013040, 02013050 y 02013090</t>
    </r>
  </si>
  <si>
    <t>Movimiento de carga de las importaciones chilenas por vía de transporte 2013-2017</t>
  </si>
  <si>
    <t>Marítima, Fluvial y Lacustre</t>
  </si>
  <si>
    <t>Carretero/Terrestre</t>
  </si>
  <si>
    <t>Aéreo</t>
  </si>
  <si>
    <t>Ferroviario</t>
  </si>
  <si>
    <t>Oleoductos, Gasoductos</t>
  </si>
  <si>
    <t>Otra</t>
  </si>
  <si>
    <t xml:space="preserve">Fuente: Declaraciones de Ingreso (DIN); Importaciones a título definitivo ajustadas con sus documentos modificatorios. Servicio Nacional de Aduanas </t>
  </si>
  <si>
    <t>Nota: Se excluyen las Importaciones Vía Postal (FIVP)</t>
  </si>
  <si>
    <t>Principales países de orígen de las importaciones chilenas 2013-2017</t>
  </si>
  <si>
    <t>País de Origen</t>
  </si>
  <si>
    <t>Participación en Importaciones 2017</t>
  </si>
  <si>
    <t>Guinea Ecuatorial</t>
  </si>
  <si>
    <t>Marruecos</t>
  </si>
  <si>
    <t>Egipto</t>
  </si>
  <si>
    <t>Estados Unidos</t>
  </si>
  <si>
    <t>Trinidad y Tobago</t>
  </si>
  <si>
    <t>Paraguay</t>
  </si>
  <si>
    <t>Thailandia</t>
  </si>
  <si>
    <t>Vietnam</t>
  </si>
  <si>
    <t>Indonesia</t>
  </si>
  <si>
    <t>Malasia</t>
  </si>
  <si>
    <t>Israel</t>
  </si>
  <si>
    <t>Suecia</t>
  </si>
  <si>
    <t>Turquía</t>
  </si>
  <si>
    <t>Finlandia</t>
  </si>
  <si>
    <r>
      <t xml:space="preserve">Otros </t>
    </r>
    <r>
      <rPr>
        <b/>
        <vertAlign val="superscript"/>
        <sz val="9"/>
        <rFont val="Calibri Light"/>
        <family val="2"/>
        <scheme val="major"/>
      </rPr>
      <t xml:space="preserve">(1) </t>
    </r>
  </si>
  <si>
    <t>Fuente: Declaraciones de Ingreso (DIN); Importaciones a título definitivo ajustadas con sus documentos modificatorios. Servicio Nacional de Aduanas</t>
  </si>
  <si>
    <t>Principales productos combustibles 2013-2017</t>
  </si>
  <si>
    <t>Participación en Importaciones Combustibles 2017</t>
  </si>
  <si>
    <t>334.6</t>
  </si>
  <si>
    <t>Aceites de petróleo y aceites obtenidos de minerales bituminosos; que contengan por lo menos el 70% de su peso…</t>
  </si>
  <si>
    <t>333.0</t>
  </si>
  <si>
    <t>Aceites de petróleo y aceites obtenidos de minerales bituminosos, crudos</t>
  </si>
  <si>
    <t>321.2</t>
  </si>
  <si>
    <t>Otras variedades de hulla</t>
  </si>
  <si>
    <t>343.1</t>
  </si>
  <si>
    <t>342.1</t>
  </si>
  <si>
    <t>Propano licuado</t>
  </si>
  <si>
    <t>344.2</t>
  </si>
  <si>
    <t>Hidrocarburos gaseosos, licuados, n.e.p.</t>
  </si>
  <si>
    <t>342.5</t>
  </si>
  <si>
    <t>Butano licuado</t>
  </si>
  <si>
    <t>335.4</t>
  </si>
  <si>
    <t>Betún de petróleo, coque de petróleo y mezclas bituminosas, n.e.p.</t>
  </si>
  <si>
    <t>Total Principales Productos Combustibles</t>
  </si>
  <si>
    <t>Resto Importación Combustible</t>
  </si>
  <si>
    <t>Total Importación Combustible</t>
  </si>
  <si>
    <t>Nota: Existen glosas de subgrupos que debido a su extensión han sido acotadas. En el Clasificador Uniforme para el Comercio Internacional Revisión 4 es posible encontrar las descripciones completas</t>
  </si>
  <si>
    <t>Principales productos no combustibles 2013-2017</t>
  </si>
  <si>
    <t>Participación en Importaciones No Combustibles 2017</t>
  </si>
  <si>
    <t>781.2</t>
  </si>
  <si>
    <t>Vehículos automotores para el transporte de personas, n.e.p.</t>
  </si>
  <si>
    <t>764.1</t>
  </si>
  <si>
    <t>Teléfonos de usuario; los demás aparatos de transmisión …</t>
  </si>
  <si>
    <t>782.1</t>
  </si>
  <si>
    <t>Vehículos automotores para el transporte de mercancías</t>
  </si>
  <si>
    <t>011.1</t>
  </si>
  <si>
    <t>Carne de ganado bovino, fresca o refrigerada</t>
  </si>
  <si>
    <t>542.9</t>
  </si>
  <si>
    <t>Medicamentos, n.e.p.</t>
  </si>
  <si>
    <t>761.6</t>
  </si>
  <si>
    <t>Receptores de televisión, con radiorreceptores o aparatos para la grabación o reproducción…</t>
  </si>
  <si>
    <t>752.2</t>
  </si>
  <si>
    <t>Máquinas automáticas para procesamiento de datos, de peso inferior &lt; = a 10 kg, que estén constituidas, al menos, …</t>
  </si>
  <si>
    <t>784.3</t>
  </si>
  <si>
    <t>Otras partes, piezas y accesorios de los vehículos automotores de los grupos 722, 781, 782 y 783</t>
  </si>
  <si>
    <t>716.5</t>
  </si>
  <si>
    <t>Grupos electrógenos</t>
  </si>
  <si>
    <t>571.1</t>
  </si>
  <si>
    <t>Polietileno</t>
  </si>
  <si>
    <t>723.2</t>
  </si>
  <si>
    <t>Palas mecánicas, excavadoras y cargadoras de pala, autopropulsadas</t>
  </si>
  <si>
    <t>783.1</t>
  </si>
  <si>
    <t>Vehículos automotores para el transporte de diez o más personas, incluido el conductor</t>
  </si>
  <si>
    <t>723.9</t>
  </si>
  <si>
    <r>
      <t xml:space="preserve">Partes y piezas, n.e.p., de la maquinaria de los grupos 723 y </t>
    </r>
    <r>
      <rPr>
        <sz val="9"/>
        <color rgb="FFFF0000"/>
        <rFont val="Calibri Light"/>
        <family val="2"/>
        <scheme val="major"/>
      </rPr>
      <t xml:space="preserve"> </t>
    </r>
    <r>
      <rPr>
        <sz val="9"/>
        <rFont val="Calibri Light"/>
        <family val="2"/>
        <scheme val="major"/>
      </rPr>
      <t>744.3</t>
    </r>
  </si>
  <si>
    <t>751.9</t>
  </si>
  <si>
    <t>Otras máquinas de oficina; otras impresoras, máquinas copiadoras y telefaxes, combinados o no</t>
  </si>
  <si>
    <t>851.4</t>
  </si>
  <si>
    <t>Calzado de otros tipos, con palas de cuero natural, artificial o regenerado</t>
  </si>
  <si>
    <t>Total Principales Productos No Combustibles</t>
  </si>
  <si>
    <t>Resto Importación No Combustible</t>
  </si>
  <si>
    <t>Total Importación No Combustible</t>
  </si>
  <si>
    <t>Movimiento de carga de las importaciones chilenas por lugar de ingreso 2013-2017</t>
  </si>
  <si>
    <r>
      <t xml:space="preserve">Lugar de Ingreso </t>
    </r>
    <r>
      <rPr>
        <b/>
        <vertAlign val="superscript"/>
        <sz val="9"/>
        <rFont val="Calibri Light"/>
        <family val="2"/>
        <scheme val="major"/>
      </rPr>
      <t xml:space="preserve">(1)             </t>
    </r>
    <r>
      <rPr>
        <b/>
        <sz val="9"/>
        <rFont val="Calibri Light"/>
        <family val="2"/>
        <scheme val="major"/>
      </rPr>
      <t xml:space="preserve"> (Puerto-Aeropuerto-Avanzada)</t>
    </r>
  </si>
  <si>
    <t xml:space="preserve">Arica y Parinacota </t>
  </si>
  <si>
    <t>Abra de Napa</t>
  </si>
  <si>
    <t>Lebu</t>
  </si>
  <si>
    <t>Lota</t>
  </si>
  <si>
    <t>Pino Hachado(Liucura)</t>
  </si>
  <si>
    <t>Mamuil Malal (Puesco)</t>
  </si>
  <si>
    <r>
      <t xml:space="preserve">Total </t>
    </r>
    <r>
      <rPr>
        <b/>
        <sz val="9"/>
        <rFont val="Calibri Light"/>
        <family val="2"/>
        <scheme val="major"/>
      </rPr>
      <t>La A</t>
    </r>
    <r>
      <rPr>
        <b/>
        <sz val="9"/>
        <color rgb="FF000000"/>
        <rFont val="Calibri Light"/>
        <family val="2"/>
        <scheme val="major"/>
      </rPr>
      <t xml:space="preserve">raucanía </t>
    </r>
  </si>
  <si>
    <t>Huahum</t>
  </si>
  <si>
    <t>Roballos (Baker)</t>
  </si>
  <si>
    <t>Las Pampas - Lago Verde</t>
  </si>
  <si>
    <t>Tortel</t>
  </si>
  <si>
    <t>Gregorio</t>
  </si>
  <si>
    <r>
      <rPr>
        <vertAlign val="superscript"/>
        <sz val="9"/>
        <rFont val="Calibri Light"/>
        <family val="2"/>
        <scheme val="major"/>
      </rPr>
      <t>(1)</t>
    </r>
    <r>
      <rPr>
        <sz val="9"/>
        <rFont val="Calibri Light"/>
        <family val="2"/>
        <scheme val="major"/>
      </rPr>
      <t xml:space="preserve"> Corresponde a la ubicación geográfica del Lugar de Ingreso (Puerto-Aeropuerto-Avanzada) </t>
    </r>
  </si>
  <si>
    <t>Participación en la recaudación tributaria nacional por entidad 2013-2017</t>
  </si>
  <si>
    <t>Servicio de Impuestos Internos</t>
  </si>
  <si>
    <r>
      <t>Servicio Nacional de Aduanas</t>
    </r>
    <r>
      <rPr>
        <vertAlign val="superscript"/>
        <sz val="12"/>
        <color theme="1"/>
        <rFont val="Calibri Light"/>
        <family val="2"/>
        <scheme val="major"/>
      </rPr>
      <t>(1)</t>
    </r>
  </si>
  <si>
    <r>
      <t xml:space="preserve">Total </t>
    </r>
    <r>
      <rPr>
        <sz val="10"/>
        <color rgb="FFFFFFFF"/>
        <rFont val="Calibri Light"/>
        <family val="2"/>
        <scheme val="major"/>
      </rPr>
      <t>(En millones de US$)</t>
    </r>
    <r>
      <rPr>
        <b/>
        <vertAlign val="superscript"/>
        <sz val="12"/>
        <color rgb="FFFFFFFF"/>
        <rFont val="Calibri Light"/>
        <family val="2"/>
        <scheme val="major"/>
      </rPr>
      <t>(2)</t>
    </r>
  </si>
  <si>
    <r>
      <rPr>
        <vertAlign val="superscript"/>
        <sz val="8"/>
        <color theme="1"/>
        <rFont val="Calibri Light"/>
        <family val="2"/>
        <scheme val="major"/>
      </rPr>
      <t>(1)</t>
    </r>
    <r>
      <rPr>
        <sz val="8"/>
        <color theme="1"/>
        <rFont val="Calibri Light"/>
        <family val="2"/>
        <scheme val="major"/>
      </rPr>
      <t>Datos del SNA extraídos desde las cuentas de los gravámenes recaudados en las importaciones definitivas</t>
    </r>
  </si>
  <si>
    <r>
      <rPr>
        <vertAlign val="superscript"/>
        <sz val="8"/>
        <rFont val="Calibri Light"/>
        <family val="2"/>
        <scheme val="major"/>
      </rPr>
      <t>(2)</t>
    </r>
    <r>
      <rPr>
        <sz val="8"/>
        <rFont val="Calibri Light"/>
        <family val="2"/>
        <scheme val="major"/>
      </rPr>
      <t>Datos de</t>
    </r>
    <r>
      <rPr>
        <vertAlign val="superscript"/>
        <sz val="8"/>
        <rFont val="Calibri Light"/>
        <family val="2"/>
        <scheme val="major"/>
      </rPr>
      <t xml:space="preserve"> </t>
    </r>
    <r>
      <rPr>
        <sz val="8"/>
        <rFont val="Calibri Light"/>
        <family val="2"/>
        <scheme val="major"/>
      </rPr>
      <t>Recaudación tributaria total extraídos desde el Informe de Serie de Ingresos Tributarios del SII o Informe de Ejecución del Gobierno Central de DIPRES , convertidos a US$ con tasa dólar observado promedio del Banco Central</t>
    </r>
  </si>
  <si>
    <t>Fuentes: Banco Central de Chile, Servicio de Impuestos Internos, Dirección de Presupuestos (DIPRES), Servicio Nacional de Aduanas</t>
  </si>
  <si>
    <t>Principales gravámenes 2013-2017</t>
  </si>
  <si>
    <t xml:space="preserve">Derecho Advalorem </t>
  </si>
  <si>
    <t>Impuesto a las ventas y servicios (IVA)</t>
  </si>
  <si>
    <t>Impuestos y derechos a los combustibles derivados del petróleo</t>
  </si>
  <si>
    <t>Impuesto al tabaco, cigarro y cigarrillos</t>
  </si>
  <si>
    <t xml:space="preserve">Otros </t>
  </si>
  <si>
    <t>Recaudación por tipo de gravamen 2013-2017</t>
  </si>
  <si>
    <t>Derechos Arancelarios</t>
  </si>
  <si>
    <t>Recargo mercancías usadas</t>
  </si>
  <si>
    <t>Derechos específicos</t>
  </si>
  <si>
    <r>
      <t>Derecho</t>
    </r>
    <r>
      <rPr>
        <sz val="10"/>
        <color rgb="FF000000"/>
        <rFont val="Calibri Light"/>
        <family val="2"/>
        <scheme val="major"/>
      </rPr>
      <t xml:space="preserve"> Advalorem</t>
    </r>
  </si>
  <si>
    <t>Sobretasa arancelaria y derechos compensatorios</t>
  </si>
  <si>
    <t>Impuestos</t>
  </si>
  <si>
    <t>Retención de anticipo de IVA</t>
  </si>
  <si>
    <t>Impuestos adicionales</t>
  </si>
  <si>
    <t>Valor agregado a las importaciones. Pago letra de cambio o Pagaré</t>
  </si>
  <si>
    <t xml:space="preserve">Impuesto a los vehículos automóviles; conjuntos de partes o pieza </t>
  </si>
  <si>
    <t>Impuesto a los tabacos, cigarros y cigarrillos</t>
  </si>
  <si>
    <t>Impuesto a las gasolinas automotrices</t>
  </si>
  <si>
    <t>Impuesto al petróleo diésel</t>
  </si>
  <si>
    <t>Tasas</t>
  </si>
  <si>
    <t>Total Gravámenes</t>
  </si>
  <si>
    <r>
      <t>Fuente: Declaraciones d</t>
    </r>
    <r>
      <rPr>
        <sz val="10"/>
        <rFont val="Calibri Light"/>
        <family val="2"/>
        <scheme val="major"/>
      </rPr>
      <t>e Ingreso (DIN); Importaciones a título</t>
    </r>
    <r>
      <rPr>
        <sz val="10"/>
        <color theme="1"/>
        <rFont val="Calibri Light"/>
        <family val="2"/>
        <scheme val="major"/>
      </rPr>
      <t xml:space="preserve"> definitivo ajustadas con sus documentos modificatorios. Servicio Nacional de Aduanas</t>
    </r>
  </si>
  <si>
    <t>Recaudación Ley Corta de Puertos 2016-2017</t>
  </si>
  <si>
    <t>(En US$)</t>
  </si>
  <si>
    <t>Puerto de Ingreso o Salida</t>
  </si>
  <si>
    <t xml:space="preserve">Exportación </t>
  </si>
  <si>
    <t xml:space="preserve">Importación </t>
  </si>
  <si>
    <t>Total Arica y Parinacota</t>
  </si>
  <si>
    <t>Total Tarapacá</t>
  </si>
  <si>
    <t>Total Antofagasta</t>
  </si>
  <si>
    <t>Total Atacama</t>
  </si>
  <si>
    <t>Total Coquimbo</t>
  </si>
  <si>
    <t>Total Valparaíso</t>
  </si>
  <si>
    <t>Total Biobío</t>
  </si>
  <si>
    <t>Total Los Lagos</t>
  </si>
  <si>
    <t>Chacabuco/Pto. Aysén</t>
  </si>
  <si>
    <t>Total Recaudación</t>
  </si>
  <si>
    <t>Arancel efectivo de las importaciones por país de origen 2015-2017</t>
  </si>
  <si>
    <t>Uso del Acuerdo</t>
  </si>
  <si>
    <t>Advalorem Efectivo</t>
  </si>
  <si>
    <t>Advalorem Efectivo 2017</t>
  </si>
  <si>
    <t>Con Acuerdo</t>
  </si>
  <si>
    <t>Con Régimen Especial</t>
  </si>
  <si>
    <t>Con Régimen General</t>
  </si>
  <si>
    <r>
      <t>MERCOSUR</t>
    </r>
    <r>
      <rPr>
        <b/>
        <vertAlign val="superscript"/>
        <sz val="8"/>
        <color theme="1"/>
        <rFont val="Calibri Light"/>
        <family val="2"/>
        <scheme val="major"/>
      </rPr>
      <t>(1)</t>
    </r>
  </si>
  <si>
    <t>Uruguay</t>
  </si>
  <si>
    <t>Total MERCOSUR</t>
  </si>
  <si>
    <r>
      <t>UE</t>
    </r>
    <r>
      <rPr>
        <b/>
        <vertAlign val="superscript"/>
        <sz val="8"/>
        <color theme="1"/>
        <rFont val="Calibri Light"/>
        <family val="2"/>
        <scheme val="major"/>
      </rPr>
      <t>(2)</t>
    </r>
  </si>
  <si>
    <t>Austria</t>
  </si>
  <si>
    <t>Dinamarca</t>
  </si>
  <si>
    <t>Irlanda</t>
  </si>
  <si>
    <t>Portugal</t>
  </si>
  <si>
    <t>Polonia</t>
  </si>
  <si>
    <t>Hungría</t>
  </si>
  <si>
    <t>República Checa</t>
  </si>
  <si>
    <t>Rumania</t>
  </si>
  <si>
    <t>Eslovaquia</t>
  </si>
  <si>
    <t>Grecia</t>
  </si>
  <si>
    <t>Eslovenia</t>
  </si>
  <si>
    <t>Letonia</t>
  </si>
  <si>
    <t>Luxemburgo</t>
  </si>
  <si>
    <t>Croacia</t>
  </si>
  <si>
    <t>Estonia</t>
  </si>
  <si>
    <t>Lituania</t>
  </si>
  <si>
    <t>Malta</t>
  </si>
  <si>
    <t>Chipre</t>
  </si>
  <si>
    <t>Total UE</t>
  </si>
  <si>
    <t>EFTA</t>
  </si>
  <si>
    <t>Noruega</t>
  </si>
  <si>
    <t>Islandia</t>
  </si>
  <si>
    <t>Liechtenstein</t>
  </si>
  <si>
    <t>Total EFTA</t>
  </si>
  <si>
    <t>P4</t>
  </si>
  <si>
    <t>Nueva Zelanda</t>
  </si>
  <si>
    <t>Singapur</t>
  </si>
  <si>
    <t>Brunei</t>
  </si>
  <si>
    <t>Total P4</t>
  </si>
  <si>
    <t>Guatemala</t>
  </si>
  <si>
    <t>Venezuela</t>
  </si>
  <si>
    <t>Fuente: Declaraciones de Ingreso (DIN); Importaciones a título definitivo ajustadas con sus documentos modificatorios. Servicio Nacional Aduanas</t>
  </si>
  <si>
    <r>
      <rPr>
        <vertAlign val="superscript"/>
        <sz val="9"/>
        <color theme="1"/>
        <rFont val="Calibri"/>
        <family val="2"/>
        <scheme val="minor"/>
      </rPr>
      <t>(1)</t>
    </r>
    <r>
      <rPr>
        <sz val="9"/>
        <color theme="1"/>
        <rFont val="Calibri"/>
        <family val="2"/>
        <scheme val="minor"/>
      </rPr>
      <t xml:space="preserve"> Venezuela no se incluye debido a que no se han registrado operaciones de importación desde este país amparadas en la integración regional MERCOSUR</t>
    </r>
  </si>
  <si>
    <r>
      <rPr>
        <vertAlign val="superscript"/>
        <sz val="9"/>
        <color theme="1"/>
        <rFont val="Calibri"/>
        <family val="2"/>
        <scheme val="minor"/>
      </rPr>
      <t>(2)</t>
    </r>
    <r>
      <rPr>
        <sz val="9"/>
        <color theme="1"/>
        <rFont val="Calibri"/>
        <family val="2"/>
        <scheme val="minor"/>
      </rPr>
      <t xml:space="preserve"> No considera a los Países Bajos</t>
    </r>
  </si>
  <si>
    <t>Operaciones tramitadas por Zona Franca 2016-2017</t>
  </si>
  <si>
    <t>(En cantidad de documentos)</t>
  </si>
  <si>
    <t>Zona Franca</t>
  </si>
  <si>
    <t>Ingreso/Salida</t>
  </si>
  <si>
    <t>Tipo de documento</t>
  </si>
  <si>
    <t>Año 2016</t>
  </si>
  <si>
    <t>Año 2017</t>
  </si>
  <si>
    <t>Participación por Aduana 2017</t>
  </si>
  <si>
    <t xml:space="preserve"> Variación 2017/2016</t>
  </si>
  <si>
    <t>Ingreso</t>
  </si>
  <si>
    <t>Solicitud de Traslado a Zona Franca (Z)</t>
  </si>
  <si>
    <t>Reexpediciones</t>
  </si>
  <si>
    <t>Total Ingreso</t>
  </si>
  <si>
    <t>Salida</t>
  </si>
  <si>
    <t>Solicitud de Registro de Factura (SRF)</t>
  </si>
  <si>
    <t>Total Salida</t>
  </si>
  <si>
    <t>Total Arica</t>
  </si>
  <si>
    <t>Total Iquique</t>
  </si>
  <si>
    <t>Total Punta Arenas</t>
  </si>
  <si>
    <t>Fuente: Informe Mensual de Estadísticas de Zona Franca de Aduanas</t>
  </si>
  <si>
    <t>(En miles de US$ CIF)</t>
  </si>
  <si>
    <t>Participación Total 2017</t>
  </si>
  <si>
    <t>Ingreso de vehículos y viajeros según Aduana y Avanzada Fronteriza 2016-2017</t>
  </si>
  <si>
    <t>Aduana</t>
  </si>
  <si>
    <t>Avanzada</t>
  </si>
  <si>
    <t>Participación Vehículos 2017</t>
  </si>
  <si>
    <t>Variación Vehículos 2017/2016</t>
  </si>
  <si>
    <t>Vehículos</t>
  </si>
  <si>
    <t>Viajeros</t>
  </si>
  <si>
    <r>
      <t>Particulares</t>
    </r>
    <r>
      <rPr>
        <b/>
        <vertAlign val="superscript"/>
        <sz val="9"/>
        <rFont val="Calibri"/>
        <family val="2"/>
        <scheme val="minor"/>
      </rPr>
      <t>(2)</t>
    </r>
  </si>
  <si>
    <r>
      <t>De Pasajeros</t>
    </r>
    <r>
      <rPr>
        <b/>
        <vertAlign val="superscript"/>
        <sz val="9"/>
        <rFont val="Calibri"/>
        <family val="2"/>
        <scheme val="minor"/>
      </rPr>
      <t>(3)</t>
    </r>
  </si>
  <si>
    <t>Nac</t>
  </si>
  <si>
    <t>Ext</t>
  </si>
  <si>
    <t>Visviri</t>
  </si>
  <si>
    <t>Sico</t>
  </si>
  <si>
    <t>Chañaral</t>
  </si>
  <si>
    <t>Pircas Negras</t>
  </si>
  <si>
    <t>Total Chañaral</t>
  </si>
  <si>
    <t xml:space="preserve">Agua Negra </t>
  </si>
  <si>
    <t>Los Andes</t>
  </si>
  <si>
    <t>Total Los Andes</t>
  </si>
  <si>
    <t>Vergara (Los Queñes)</t>
  </si>
  <si>
    <t>Pehuenche (El Maule)</t>
  </si>
  <si>
    <t>Icalma</t>
  </si>
  <si>
    <t xml:space="preserve">Pichachén </t>
  </si>
  <si>
    <t>Total Talcahuano</t>
  </si>
  <si>
    <t>Osorno</t>
  </si>
  <si>
    <t xml:space="preserve">Hua Hum </t>
  </si>
  <si>
    <t>Carirriñe</t>
  </si>
  <si>
    <t>Total Osorno</t>
  </si>
  <si>
    <t>Pérez Rosales (Peulla)</t>
  </si>
  <si>
    <t>Río Encuentro (Alto Palena)</t>
  </si>
  <si>
    <r>
      <t>Río Manso (El León)</t>
    </r>
    <r>
      <rPr>
        <vertAlign val="superscript"/>
        <sz val="9"/>
        <rFont val="Calibri"/>
        <family val="2"/>
        <scheme val="minor"/>
      </rPr>
      <t>(1)</t>
    </r>
  </si>
  <si>
    <t>Total Puerto Montt</t>
  </si>
  <si>
    <t>Coyhaique</t>
  </si>
  <si>
    <t>Rio Jeinemeni (Chile Chico)</t>
  </si>
  <si>
    <r>
      <t>Río Frías - Appeleg</t>
    </r>
    <r>
      <rPr>
        <vertAlign val="superscript"/>
        <sz val="9"/>
        <rFont val="Calibri"/>
        <family val="2"/>
        <scheme val="minor"/>
      </rPr>
      <t>(1)</t>
    </r>
  </si>
  <si>
    <r>
      <t>Las Pampas - Lago Verde</t>
    </r>
    <r>
      <rPr>
        <vertAlign val="superscript"/>
        <sz val="9"/>
        <rFont val="Calibri"/>
        <family val="2"/>
        <scheme val="minor"/>
      </rPr>
      <t>(1)</t>
    </r>
  </si>
  <si>
    <r>
      <t>Ibáñez Pallavicini</t>
    </r>
    <r>
      <rPr>
        <vertAlign val="superscript"/>
        <sz val="9"/>
        <rFont val="Calibri"/>
        <family val="2"/>
        <scheme val="minor"/>
      </rPr>
      <t>(1)</t>
    </r>
  </si>
  <si>
    <r>
      <t>Roballos (Backer)</t>
    </r>
    <r>
      <rPr>
        <vertAlign val="superscript"/>
        <sz val="9"/>
        <rFont val="Calibri"/>
        <family val="2"/>
        <scheme val="minor"/>
      </rPr>
      <t>(1)</t>
    </r>
  </si>
  <si>
    <r>
      <t>Pampa Alta</t>
    </r>
    <r>
      <rPr>
        <vertAlign val="superscript"/>
        <sz val="9"/>
        <rFont val="Calibri"/>
        <family val="2"/>
        <scheme val="minor"/>
      </rPr>
      <t>(1)</t>
    </r>
  </si>
  <si>
    <r>
      <t>Triana</t>
    </r>
    <r>
      <rPr>
        <vertAlign val="superscript"/>
        <sz val="9"/>
        <rFont val="Calibri"/>
        <family val="2"/>
        <scheme val="minor"/>
      </rPr>
      <t>(1)</t>
    </r>
  </si>
  <si>
    <t>Total Coyhaique</t>
  </si>
  <si>
    <t>Dorotea</t>
  </si>
  <si>
    <t>Laurita - Casas Viejas</t>
  </si>
  <si>
    <t>Río Bellavista</t>
  </si>
  <si>
    <t>Río Don Guillermo</t>
  </si>
  <si>
    <t>TOTAL</t>
  </si>
  <si>
    <t>Fuente: Sistema de Vehículos. Servicio Nacional de Aduanas</t>
  </si>
  <si>
    <t xml:space="preserve">Nac = Nacionales; Ext = Extranjero </t>
  </si>
  <si>
    <r>
      <rPr>
        <vertAlign val="superscript"/>
        <sz val="8"/>
        <rFont val="Calibri"/>
        <family val="2"/>
        <scheme val="minor"/>
      </rPr>
      <t>(1)</t>
    </r>
    <r>
      <rPr>
        <sz val="8"/>
        <rFont val="Calibri"/>
        <family val="2"/>
        <scheme val="minor"/>
      </rPr>
      <t xml:space="preserve"> Paso Controlado por Carabineros</t>
    </r>
  </si>
  <si>
    <r>
      <rPr>
        <vertAlign val="superscript"/>
        <sz val="8"/>
        <rFont val="Calibri"/>
        <family val="2"/>
        <scheme val="minor"/>
      </rPr>
      <t>(2)</t>
    </r>
    <r>
      <rPr>
        <sz val="8"/>
        <rFont val="Calibri"/>
        <family val="2"/>
        <scheme val="minor"/>
      </rPr>
      <t xml:space="preserve"> Los vehículos particulares agrupan a: autos, jeep y demás vehículos livianos para el transporte de personas</t>
    </r>
  </si>
  <si>
    <r>
      <rPr>
        <vertAlign val="superscript"/>
        <sz val="8"/>
        <rFont val="Calibri"/>
        <family val="2"/>
        <scheme val="minor"/>
      </rPr>
      <t>(3)</t>
    </r>
    <r>
      <rPr>
        <sz val="8"/>
        <rFont val="Calibri"/>
        <family val="2"/>
        <scheme val="minor"/>
      </rPr>
      <t xml:space="preserve"> Los vehículos de pasajeros corresponden a los buses</t>
    </r>
  </si>
  <si>
    <t>Nota: Estas cifras son de carácter provisorio, por lo que podrían sufrir modificaciones posteriores a la elaboración de este documento</t>
  </si>
  <si>
    <t>Salida de vehículos y viajeros según Aduana y Avanzada Fronteriza 2016-2017</t>
  </si>
  <si>
    <r>
      <t xml:space="preserve">Particulares </t>
    </r>
    <r>
      <rPr>
        <b/>
        <vertAlign val="superscript"/>
        <sz val="9"/>
        <rFont val="Calibri"/>
        <family val="2"/>
        <scheme val="minor"/>
      </rPr>
      <t>(2)</t>
    </r>
  </si>
  <si>
    <r>
      <t xml:space="preserve">De Pasajeros </t>
    </r>
    <r>
      <rPr>
        <b/>
        <vertAlign val="superscript"/>
        <sz val="9"/>
        <rFont val="Calibri"/>
        <family val="2"/>
        <scheme val="minor"/>
      </rPr>
      <t>(3)</t>
    </r>
  </si>
  <si>
    <r>
      <t>Agua Negra</t>
    </r>
    <r>
      <rPr>
        <strike/>
        <sz val="9"/>
        <rFont val="Calibri"/>
        <family val="2"/>
        <scheme val="minor"/>
      </rPr>
      <t xml:space="preserve"> </t>
    </r>
  </si>
  <si>
    <t xml:space="preserve">HuaHum </t>
  </si>
  <si>
    <r>
      <t>Las Pampas - Lago Verde</t>
    </r>
    <r>
      <rPr>
        <vertAlign val="superscript"/>
        <sz val="9"/>
        <rFont val="Calibri"/>
        <family val="2"/>
        <scheme val="minor"/>
      </rPr>
      <t xml:space="preserve"> (1)</t>
    </r>
  </si>
  <si>
    <t>Ingreso de camiones y carga según Aduana y Avanzada Fronteriza 2016-2017</t>
  </si>
  <si>
    <t>Participación Camiones 2017</t>
  </si>
  <si>
    <t>Variación Camiones 2017/2016</t>
  </si>
  <si>
    <t>Variación Carga 2017/2016</t>
  </si>
  <si>
    <t>Camiones</t>
  </si>
  <si>
    <t>Pasajeros</t>
  </si>
  <si>
    <r>
      <t xml:space="preserve">Carga </t>
    </r>
    <r>
      <rPr>
        <sz val="9"/>
        <rFont val="Calibri"/>
        <family val="2"/>
        <scheme val="minor"/>
      </rPr>
      <t>(Toneladas)</t>
    </r>
  </si>
  <si>
    <r>
      <t>Carga</t>
    </r>
    <r>
      <rPr>
        <sz val="9"/>
        <rFont val="Calibri"/>
        <family val="2"/>
        <scheme val="minor"/>
      </rPr>
      <t xml:space="preserve"> (Toneladas)</t>
    </r>
  </si>
  <si>
    <t>para comentarios</t>
  </si>
  <si>
    <r>
      <t xml:space="preserve">Río Manso (El León) </t>
    </r>
    <r>
      <rPr>
        <vertAlign val="superscript"/>
        <sz val="9"/>
        <rFont val="Calibri"/>
        <family val="2"/>
        <scheme val="minor"/>
      </rPr>
      <t>(1)</t>
    </r>
  </si>
  <si>
    <t xml:space="preserve">Fuente: Sistema de Registro de Operaciones de Transporte Terrestre  y Síntesis Mensual de Tráfico Terrestre, Servicio Nacional de Aduanas </t>
  </si>
  <si>
    <t>Salida de camiones y carga según Aduana y Avanzada Fronteriza 2016-2017</t>
  </si>
  <si>
    <r>
      <t xml:space="preserve">Carga             </t>
    </r>
    <r>
      <rPr>
        <sz val="9"/>
        <rFont val="Calibri"/>
        <family val="2"/>
        <scheme val="minor"/>
      </rPr>
      <t xml:space="preserve"> (Toneladas)</t>
    </r>
  </si>
  <si>
    <r>
      <t xml:space="preserve">Carga                </t>
    </r>
    <r>
      <rPr>
        <sz val="9"/>
        <rFont val="Calibri"/>
        <family val="2"/>
        <scheme val="minor"/>
      </rPr>
      <t>(Toneladas)</t>
    </r>
  </si>
  <si>
    <t>Laurita- Casas Viejas</t>
  </si>
  <si>
    <t xml:space="preserve">Fuente: Sistema de Registro de Operaciones de Transporte Terrestre  y Síntesis Mensual de Tráfico Terrestre. Servicio Nacional de Aduanas </t>
  </si>
  <si>
    <t>Destinaciones de salida por Aduana de tramitación, 2016-2017</t>
  </si>
  <si>
    <t>(En cantidad de documentos de salida DUS)</t>
  </si>
  <si>
    <t>Participación Exportación 2017</t>
  </si>
  <si>
    <t>Variación Exportación 2017/2016</t>
  </si>
  <si>
    <t>Exportación</t>
  </si>
  <si>
    <t>Reexportación</t>
  </si>
  <si>
    <t>Salida Temporal</t>
  </si>
  <si>
    <t>Puerto Aysén</t>
  </si>
  <si>
    <t>Destinaciones de ingreso por Aduana de tramitación, 2016-2017</t>
  </si>
  <si>
    <t>(En cantidad de documentos de ingreso DIN)</t>
  </si>
  <si>
    <t>Participación Importación 2017</t>
  </si>
  <si>
    <t>Variación Importación 2017/2016</t>
  </si>
  <si>
    <t>Importación</t>
  </si>
  <si>
    <t>Almacén Particular de Importación</t>
  </si>
  <si>
    <t>Admisión Temporal</t>
  </si>
  <si>
    <t>Reingreso</t>
  </si>
  <si>
    <t>Admisión Temporal para Perfeccionamiento Activo</t>
  </si>
  <si>
    <t>Redestinación a ZF</t>
  </si>
  <si>
    <r>
      <t>Dirección Regional Aduana de Arica</t>
    </r>
    <r>
      <rPr>
        <b/>
        <sz val="11"/>
        <color theme="4" tint="-0.499984740745262"/>
        <rFont val="Calibri Light"/>
        <family val="2"/>
        <scheme val="major"/>
      </rPr>
      <t xml:space="preserve"> (8.3.1)</t>
    </r>
  </si>
  <si>
    <t>Operación</t>
  </si>
  <si>
    <t>Tipo de Operación</t>
  </si>
  <si>
    <t>Cantidad de Documentos Tramitados</t>
  </si>
  <si>
    <t>Declaración de Salida</t>
  </si>
  <si>
    <t>Total Declaración de Salida</t>
  </si>
  <si>
    <t>Declaración de Ingreso</t>
  </si>
  <si>
    <t>Total Declaración de Ingreso</t>
  </si>
  <si>
    <t xml:space="preserve">Tipo de Operación </t>
  </si>
  <si>
    <t>Cod. Arancelario</t>
  </si>
  <si>
    <t>Principales Códigos Arancelarios</t>
  </si>
  <si>
    <t xml:space="preserve">2013 </t>
  </si>
  <si>
    <t xml:space="preserve">2014 </t>
  </si>
  <si>
    <t xml:space="preserve">2015 </t>
  </si>
  <si>
    <t xml:space="preserve">2016 </t>
  </si>
  <si>
    <t xml:space="preserve">2017 </t>
  </si>
  <si>
    <t>Exportación (Millones de US$ FOB)</t>
  </si>
  <si>
    <t>28100020</t>
  </si>
  <si>
    <t>Ácidos bóricos</t>
  </si>
  <si>
    <t>21069020</t>
  </si>
  <si>
    <t>Preparaciones compuestas no alcohólicas para la fabricación de bebidas</t>
  </si>
  <si>
    <t>28012000</t>
  </si>
  <si>
    <t>Yodo</t>
  </si>
  <si>
    <t xml:space="preserve">Total Exportación </t>
  </si>
  <si>
    <t>Importación (Millones de US$ CIF)</t>
  </si>
  <si>
    <t>23040020</t>
  </si>
  <si>
    <t>Harinas de tortas de soya</t>
  </si>
  <si>
    <t>87021091</t>
  </si>
  <si>
    <r>
      <t>Los demás vehículos automóviles de cilindrara &gt; = a 2.500 cm</t>
    </r>
    <r>
      <rPr>
        <vertAlign val="superscript"/>
        <sz val="10"/>
        <color theme="1"/>
        <rFont val="Calibri Light"/>
        <family val="2"/>
        <scheme val="major"/>
      </rPr>
      <t>3</t>
    </r>
    <r>
      <rPr>
        <sz val="10"/>
        <color theme="1"/>
        <rFont val="Calibri Light"/>
        <family val="2"/>
        <scheme val="major"/>
      </rPr>
      <t xml:space="preserve">... </t>
    </r>
  </si>
  <si>
    <t>00010100</t>
  </si>
  <si>
    <t>Importaciones de carácter reservado</t>
  </si>
  <si>
    <t xml:space="preserve">Total Importación </t>
  </si>
  <si>
    <t>Total Intercambio Comercial Arica</t>
  </si>
  <si>
    <t>Nota: Existen glosas arancelarias que debido a su extensión han sido acotadas. En el Arancel Aduanero 2012 es posible encontrar la descripción completa asociada a cada producto</t>
  </si>
  <si>
    <t>Gravamen</t>
  </si>
  <si>
    <t>Principales Gravámenes (Millones de US$)</t>
  </si>
  <si>
    <t>Impuesto al tabaco, cigarros y cigarrillos</t>
  </si>
  <si>
    <t>Tráfico Terrestre</t>
  </si>
  <si>
    <t xml:space="preserve">Viajeros </t>
  </si>
  <si>
    <t>Carga (Toneladas)</t>
  </si>
  <si>
    <t>Particulares</t>
  </si>
  <si>
    <t>De Pasajeros</t>
  </si>
  <si>
    <t>De Carga</t>
  </si>
  <si>
    <t>Fuente: Sistema de Vehículos y Sistema de Registro de Operaciones de Transporte Terrestre. Servicio Nacional de Aduanas</t>
  </si>
  <si>
    <t>Comercio Exterior Zona Franca de Arica</t>
  </si>
  <si>
    <t>Variación Total 2017/2016</t>
  </si>
  <si>
    <t>Variación Ingreso 2017/2016</t>
  </si>
  <si>
    <t>Variación Salida 2017/2016</t>
  </si>
  <si>
    <t>Documentos tramitados</t>
  </si>
  <si>
    <t>Monto operaciones (Millones de US$)</t>
  </si>
  <si>
    <t>Fuente: Informe Mensual de Estadística de Zona Franca de Aduanas. Servicio Nacional de Aduanas</t>
  </si>
  <si>
    <r>
      <t xml:space="preserve">Dirección Regional Aduana de Iquique </t>
    </r>
    <r>
      <rPr>
        <b/>
        <sz val="11"/>
        <color theme="8"/>
        <rFont val="Calibri Light"/>
        <family val="2"/>
        <scheme val="major"/>
      </rPr>
      <t>(8.3.2)</t>
    </r>
  </si>
  <si>
    <t>25010020</t>
  </si>
  <si>
    <t>Sal gema, sal de salinas, sal marina</t>
  </si>
  <si>
    <t>87041090</t>
  </si>
  <si>
    <t>Los demás volquetes automotores concebidos para utilizarlos…</t>
  </si>
  <si>
    <t>Total Intercambio Comercial Iquique</t>
  </si>
  <si>
    <t>Comercio Exterior Zona Franca de Iquique</t>
  </si>
  <si>
    <t>Fuente: Informe Mensual de Estadística de Zona Franca de Aduanas</t>
  </si>
  <si>
    <r>
      <t xml:space="preserve">Administración Aduana de Tocopilla </t>
    </r>
    <r>
      <rPr>
        <b/>
        <sz val="11"/>
        <color theme="8"/>
        <rFont val="Calibri Light"/>
        <family val="2"/>
        <scheme val="major"/>
      </rPr>
      <t>(8.3.3)</t>
    </r>
  </si>
  <si>
    <t>Total Tocopilla</t>
  </si>
  <si>
    <t>28342100</t>
  </si>
  <si>
    <t>Nitratos de potasio</t>
  </si>
  <si>
    <t>31042000</t>
  </si>
  <si>
    <t>Cloruro de potasio</t>
  </si>
  <si>
    <t>31059020</t>
  </si>
  <si>
    <t>Abonos minerales o químicos con nitrógeno, potasio y azufre (NKS)</t>
  </si>
  <si>
    <t>28151200</t>
  </si>
  <si>
    <t xml:space="preserve">Hidróxido de sodio en disolución acuosa </t>
  </si>
  <si>
    <t>Aceites combustibles destilados ….</t>
  </si>
  <si>
    <t>Total Intercambio Comercial Tocopilla</t>
  </si>
  <si>
    <r>
      <t xml:space="preserve">Dirección Regional Aduana de Antofagasta </t>
    </r>
    <r>
      <rPr>
        <b/>
        <sz val="11"/>
        <color theme="8"/>
        <rFont val="Calibri Light"/>
        <family val="2"/>
        <scheme val="major"/>
      </rPr>
      <t>(8.3.4)</t>
    </r>
  </si>
  <si>
    <r>
      <t>Cod. Arancelario</t>
    </r>
    <r>
      <rPr>
        <b/>
        <vertAlign val="superscript"/>
        <sz val="10"/>
        <color theme="0"/>
        <rFont val="Calibri Light"/>
        <family val="2"/>
        <scheme val="major"/>
      </rPr>
      <t>(1)</t>
    </r>
  </si>
  <si>
    <r>
      <t>74020010</t>
    </r>
    <r>
      <rPr>
        <vertAlign val="superscript"/>
        <sz val="10"/>
        <rFont val="Calibri Light"/>
        <family val="2"/>
        <scheme val="major"/>
      </rPr>
      <t>(2)</t>
    </r>
  </si>
  <si>
    <t xml:space="preserve">Aceites combustibles destilados... </t>
  </si>
  <si>
    <r>
      <t>40116910</t>
    </r>
    <r>
      <rPr>
        <vertAlign val="superscript"/>
        <sz val="10"/>
        <rFont val="Calibri Light"/>
        <family val="2"/>
        <scheme val="major"/>
      </rPr>
      <t>(3)</t>
    </r>
  </si>
  <si>
    <t>Neumáticos nuevos de caucho utilizados en volquetes automotores...</t>
  </si>
  <si>
    <t>Total Intercambio Comercial Antofagasta</t>
  </si>
  <si>
    <r>
      <rPr>
        <vertAlign val="superscript"/>
        <sz val="8"/>
        <color theme="1"/>
        <rFont val="Calibri Light"/>
        <family val="2"/>
        <scheme val="major"/>
      </rPr>
      <t>(2)</t>
    </r>
    <r>
      <rPr>
        <sz val="8"/>
        <color theme="1"/>
        <rFont val="Calibri Light"/>
        <family val="2"/>
        <scheme val="major"/>
      </rPr>
      <t xml:space="preserve"> Código S.A. perteneciente al Arancel 2012, cuya correlación con el Arancel 2017 corresponde a al código S.A. 74020011, 74020012, 74020013 y 74020019</t>
    </r>
  </si>
  <si>
    <r>
      <rPr>
        <vertAlign val="superscript"/>
        <sz val="8"/>
        <color theme="1"/>
        <rFont val="Calibri Light"/>
        <family val="2"/>
        <scheme val="major"/>
      </rPr>
      <t>(3)</t>
    </r>
    <r>
      <rPr>
        <sz val="8"/>
        <color theme="1"/>
        <rFont val="Calibri Light"/>
        <family val="2"/>
        <scheme val="major"/>
      </rPr>
      <t xml:space="preserve"> Código S.A. perteneciente al Arancel 2012, cuya correlación con el Arancel 2017 corresponde al código S.A. 40118010</t>
    </r>
  </si>
  <si>
    <r>
      <t xml:space="preserve">Administración Aduana de Chañaral </t>
    </r>
    <r>
      <rPr>
        <b/>
        <sz val="11"/>
        <color theme="8"/>
        <rFont val="Calibri Light"/>
        <family val="2"/>
        <scheme val="major"/>
      </rPr>
      <t>(8.3.5)</t>
    </r>
  </si>
  <si>
    <t>26011210</t>
  </si>
  <si>
    <t>Minerales de hierro y sus concentrados, pellets aglomerados</t>
  </si>
  <si>
    <t>Aceites combustibles destilados…</t>
  </si>
  <si>
    <t>85023100</t>
  </si>
  <si>
    <t>Los demás grupos electrógenos de energía eólica</t>
  </si>
  <si>
    <t>Total Intercambio Comercial Chañaral</t>
  </si>
  <si>
    <r>
      <t xml:space="preserve">Dirección Regional Aduana de Coquimbo </t>
    </r>
    <r>
      <rPr>
        <b/>
        <sz val="11"/>
        <color theme="8"/>
        <rFont val="Calibri Light"/>
        <family val="2"/>
        <scheme val="major"/>
      </rPr>
      <t>(8.3.6)</t>
    </r>
  </si>
  <si>
    <t>74010000</t>
  </si>
  <si>
    <t xml:space="preserve">Matas de cobre; cobre de cementación </t>
  </si>
  <si>
    <t>31023000</t>
  </si>
  <si>
    <t>Nitrato de amonio…</t>
  </si>
  <si>
    <t>Total Intercambio Comercial Coquimbo</t>
  </si>
  <si>
    <r>
      <t>Administración Aduana de Los Andes</t>
    </r>
    <r>
      <rPr>
        <b/>
        <sz val="11"/>
        <color theme="8"/>
        <rFont val="Calibri Light"/>
        <family val="2"/>
        <scheme val="major"/>
      </rPr>
      <t xml:space="preserve"> (8.3.7)</t>
    </r>
  </si>
  <si>
    <t>87084030</t>
  </si>
  <si>
    <t>Cajas de cambio y sus partes, para vehículos de la partida 87.03</t>
  </si>
  <si>
    <t>74081110</t>
  </si>
  <si>
    <t>Alambre de cobre refinado, de sección transversal &gt; a 6 mm y &lt; = a 9,5 mm</t>
  </si>
  <si>
    <t xml:space="preserve">Los demás vinos tintos </t>
  </si>
  <si>
    <r>
      <t>02013000</t>
    </r>
    <r>
      <rPr>
        <vertAlign val="superscript"/>
        <sz val="10"/>
        <color theme="1"/>
        <rFont val="Calibri Light"/>
        <family val="2"/>
        <scheme val="major"/>
      </rPr>
      <t>(2)</t>
    </r>
  </si>
  <si>
    <t>Carne bovina deshuesada fresca o refrigerada…</t>
  </si>
  <si>
    <t>87012020</t>
  </si>
  <si>
    <t>Tractores de carretera con motor diésel de potencia &gt; a 200 HP…</t>
  </si>
  <si>
    <t>Total Intercambio Comercial Los Andes</t>
  </si>
  <si>
    <r>
      <rPr>
        <vertAlign val="superscript"/>
        <sz val="8"/>
        <color theme="1"/>
        <rFont val="Calibri Light"/>
        <family val="2"/>
        <scheme val="major"/>
      </rPr>
      <t>(2)</t>
    </r>
    <r>
      <rPr>
        <sz val="8"/>
        <color theme="1"/>
        <rFont val="Calibri Light"/>
        <family val="2"/>
        <scheme val="major"/>
      </rPr>
      <t xml:space="preserve"> Código S.A. perteneciente al Arancel 2012, cuya correlación con el Arancel 2017 corresponde a los códigos S.A. 02013010, 02013020, 02013030, 02013040, 02013050 y 02013090</t>
    </r>
  </si>
  <si>
    <r>
      <t>Dirección Regional Aduana de Valparaíso</t>
    </r>
    <r>
      <rPr>
        <b/>
        <sz val="11"/>
        <color theme="8"/>
        <rFont val="Calibri Light"/>
        <family val="2"/>
        <scheme val="major"/>
      </rPr>
      <t xml:space="preserve"> (8.3.8)</t>
    </r>
  </si>
  <si>
    <t>Cátodos y secciones de cátodos de cobre refinado</t>
  </si>
  <si>
    <t>08092919</t>
  </si>
  <si>
    <t xml:space="preserve">Las demás cerezas dulces frescas </t>
  </si>
  <si>
    <t>Aceites combustibles destilados...</t>
  </si>
  <si>
    <t>Total Intercambio Comercial Valparaíso</t>
  </si>
  <si>
    <r>
      <t xml:space="preserve">Administración Aduana de San Antonio </t>
    </r>
    <r>
      <rPr>
        <b/>
        <sz val="11"/>
        <color theme="8"/>
        <rFont val="Calibri Light"/>
        <family val="2"/>
        <scheme val="major"/>
      </rPr>
      <t>(8.3.9)</t>
    </r>
  </si>
  <si>
    <t>Total San Antonio</t>
  </si>
  <si>
    <r>
      <t>74020010</t>
    </r>
    <r>
      <rPr>
        <vertAlign val="superscript"/>
        <sz val="10"/>
        <color theme="1"/>
        <rFont val="Calibri Light"/>
        <family val="2"/>
        <scheme val="major"/>
      </rPr>
      <t>(2)</t>
    </r>
  </si>
  <si>
    <t>48109210</t>
  </si>
  <si>
    <t>Cartulinas</t>
  </si>
  <si>
    <r>
      <t>87032391</t>
    </r>
    <r>
      <rPr>
        <vertAlign val="superscript"/>
        <sz val="10"/>
        <color theme="1"/>
        <rFont val="Calibri Light"/>
        <family val="2"/>
        <scheme val="major"/>
      </rPr>
      <t>(3)</t>
    </r>
  </si>
  <si>
    <t>Automóviles de turismo de cilindrada &gt; a 1.500 cm³ y &lt; = a 3.000 cm³</t>
  </si>
  <si>
    <r>
      <t>87032291</t>
    </r>
    <r>
      <rPr>
        <vertAlign val="superscript"/>
        <sz val="10"/>
        <color theme="1"/>
        <rFont val="Calibri Light"/>
        <family val="2"/>
        <scheme val="major"/>
      </rPr>
      <t>(4)</t>
    </r>
  </si>
  <si>
    <t>Automóviles de turismo, de cilindrada &gt; a 1.000 cm³ y &lt; = a 1.500 cm³</t>
  </si>
  <si>
    <t>Total Intercambio Comercial San Antonio</t>
  </si>
  <si>
    <r>
      <rPr>
        <vertAlign val="superscript"/>
        <sz val="9"/>
        <color theme="1"/>
        <rFont val="Calibri Light"/>
        <family val="2"/>
        <scheme val="major"/>
      </rPr>
      <t>(1)</t>
    </r>
    <r>
      <rPr>
        <sz val="9"/>
        <color theme="1"/>
        <rFont val="Calibri Light"/>
        <family val="2"/>
        <scheme val="major"/>
      </rPr>
      <t xml:space="preserve"> Para facilitar la comparación anual de las cifras, y dado el cambio de Arancel ocurrido durante el año 2017, los códigos arancelarios que se presentan se ajustaron al Arancel 2012</t>
    </r>
  </si>
  <si>
    <r>
      <rPr>
        <vertAlign val="superscript"/>
        <sz val="9"/>
        <color theme="1"/>
        <rFont val="Calibri Light"/>
        <family val="2"/>
        <scheme val="major"/>
      </rPr>
      <t>(2)</t>
    </r>
    <r>
      <rPr>
        <sz val="9"/>
        <color theme="1"/>
        <rFont val="Calibri Light"/>
        <family val="2"/>
        <scheme val="major"/>
      </rPr>
      <t xml:space="preserve"> Código S.A. perteneciente al Arancel 2012, cuya correlación con el Arancel 2017 corresponde a los códigos S.A. 74020011, 74020012, 74020013 y 74020019</t>
    </r>
  </si>
  <si>
    <r>
      <rPr>
        <vertAlign val="superscript"/>
        <sz val="9"/>
        <color theme="1"/>
        <rFont val="Calibri Light"/>
        <family val="2"/>
        <scheme val="major"/>
      </rPr>
      <t>(3)</t>
    </r>
    <r>
      <rPr>
        <sz val="9"/>
        <color theme="1"/>
        <rFont val="Calibri Light"/>
        <family val="2"/>
        <scheme val="major"/>
      </rPr>
      <t xml:space="preserve"> Código S.A. perteneciente al Arancel 2012, cuya correlación con el Arancel 2017 corresponde a los códigos S.A. 87032391, 87034034 y 87036034</t>
    </r>
  </si>
  <si>
    <r>
      <rPr>
        <vertAlign val="superscript"/>
        <sz val="9"/>
        <color theme="1"/>
        <rFont val="Calibri Light"/>
        <family val="2"/>
        <scheme val="major"/>
      </rPr>
      <t>(4)</t>
    </r>
    <r>
      <rPr>
        <sz val="9"/>
        <color theme="1"/>
        <rFont val="Calibri Light"/>
        <family val="2"/>
        <scheme val="major"/>
      </rPr>
      <t xml:space="preserve"> Código S.A. perteneciente al Arancel 2012, cuya correlación con el Arancel 2017 corresponde a los códigos S.A. 87032291, 87034024 y 87036024</t>
    </r>
  </si>
  <si>
    <r>
      <t xml:space="preserve">Dirección Regional Aduana Metropolitana </t>
    </r>
    <r>
      <rPr>
        <b/>
        <sz val="11"/>
        <color theme="8"/>
        <rFont val="Calibri Light"/>
        <family val="2"/>
        <scheme val="major"/>
      </rPr>
      <t>(8.3.10)</t>
    </r>
  </si>
  <si>
    <t>Total Metropolitana</t>
  </si>
  <si>
    <r>
      <t>71081200</t>
    </r>
    <r>
      <rPr>
        <vertAlign val="superscript"/>
        <sz val="10"/>
        <color theme="1"/>
        <rFont val="Calibri Light"/>
        <family val="2"/>
        <scheme val="major"/>
      </rPr>
      <t>(2)</t>
    </r>
  </si>
  <si>
    <t>Filetes de Salmones del Atlántico y salmones del Danubio, frescos o …</t>
  </si>
  <si>
    <r>
      <t>30049010</t>
    </r>
    <r>
      <rPr>
        <vertAlign val="superscript"/>
        <sz val="10"/>
        <color theme="1"/>
        <rFont val="Calibri Light"/>
        <family val="2"/>
        <scheme val="major"/>
      </rPr>
      <t>(3)</t>
    </r>
  </si>
  <si>
    <t>Los demás medicamentos para uso humano</t>
  </si>
  <si>
    <r>
      <t>84713000</t>
    </r>
    <r>
      <rPr>
        <vertAlign val="superscript"/>
        <sz val="10"/>
        <color theme="1"/>
        <rFont val="Calibri Light"/>
        <family val="2"/>
        <scheme val="major"/>
      </rPr>
      <t>(4)</t>
    </r>
  </si>
  <si>
    <t>Máquinas automáticas para tratamiento o procesamiento de datos, portátiles, de peso &lt; = a 10 kg…</t>
  </si>
  <si>
    <t>Total Intercambio Comercial Metropolitana</t>
  </si>
  <si>
    <r>
      <rPr>
        <vertAlign val="superscript"/>
        <sz val="8"/>
        <color theme="1"/>
        <rFont val="Calibri Light"/>
        <family val="2"/>
        <scheme val="major"/>
      </rPr>
      <t>(2)</t>
    </r>
    <r>
      <rPr>
        <sz val="8"/>
        <color theme="1"/>
        <rFont val="Calibri Light"/>
        <family val="2"/>
        <scheme val="major"/>
      </rPr>
      <t xml:space="preserve"> Código S.A. perteneciente al Arancel 2012, cuya correlación con el Arancel 2017 corresponde a los códigos S.A. 71081210 y 71081220</t>
    </r>
  </si>
  <si>
    <r>
      <rPr>
        <vertAlign val="superscript"/>
        <sz val="8"/>
        <color theme="1"/>
        <rFont val="Calibri Light"/>
        <family val="2"/>
        <scheme val="major"/>
      </rPr>
      <t>(3)</t>
    </r>
    <r>
      <rPr>
        <sz val="8"/>
        <color theme="1"/>
        <rFont val="Calibri Light"/>
        <family val="2"/>
        <scheme val="major"/>
      </rPr>
      <t xml:space="preserve"> Código S.A. perteneciente al Arancel 2012, cuya correlación con el Arancel 2017 corresponde a los códigos S.A. 30046000, 30049011, 30049012, 30049021, 30049029, 30049031, 30049032, 30049033, 30049034, 30049039, 30049041, 30049042, 30049043, 30049051, 30049052, 30049053, 30049054, 30049055, 30049056, 30049057, 30049059, 30049061, 30049062, 30049063, 30049069, 30049071, 30049072, 30049079, 30049091 y 30049092</t>
    </r>
  </si>
  <si>
    <r>
      <rPr>
        <vertAlign val="superscript"/>
        <sz val="8"/>
        <color theme="1"/>
        <rFont val="Calibri Light"/>
        <family val="2"/>
        <scheme val="major"/>
      </rPr>
      <t>(4)</t>
    </r>
    <r>
      <rPr>
        <sz val="8"/>
        <color theme="1"/>
        <rFont val="Calibri Light"/>
        <family val="2"/>
        <scheme val="major"/>
      </rPr>
      <t xml:space="preserve"> Código S.A. perteneciente al Arancel 2012, cuya correlación con el Arancel 2017 corresponde a los códigos S.A. 84713010, 84713020 y 84713090</t>
    </r>
  </si>
  <si>
    <r>
      <t>Dirección Regional Aduana de Talcahuano</t>
    </r>
    <r>
      <rPr>
        <b/>
        <sz val="11"/>
        <color theme="8"/>
        <rFont val="Calibri Light"/>
        <family val="2"/>
        <scheme val="major"/>
      </rPr>
      <t xml:space="preserve"> (8.3.11)</t>
    </r>
  </si>
  <si>
    <t>Pasta química de madera a la sosa o al sulfato, semiblanqueda o blanqueda de eucaliptus</t>
  </si>
  <si>
    <t>Pasta química de madera la sosa o al sulfato, semiblanqueada o blanqueda de coníferas</t>
  </si>
  <si>
    <t>03031220</t>
  </si>
  <si>
    <t xml:space="preserve">Los demás salmones del Pacífico descabezados y eviscerados, congelados </t>
  </si>
  <si>
    <t>Total Intercambio Comercial Talcahuano</t>
  </si>
  <si>
    <r>
      <t xml:space="preserve">Administración Aduana de Osorno </t>
    </r>
    <r>
      <rPr>
        <b/>
        <sz val="11"/>
        <color theme="8"/>
        <rFont val="Calibri Light"/>
        <family val="2"/>
        <scheme val="major"/>
      </rPr>
      <t>(8.3.12)</t>
    </r>
  </si>
  <si>
    <t>44012212</t>
  </si>
  <si>
    <t>Madera en plaquitas o partículas de eucaliptus nitens</t>
  </si>
  <si>
    <t>44012211</t>
  </si>
  <si>
    <t>Madera en plaquitas o partículas de eucaliptus globulus</t>
  </si>
  <si>
    <t>84304910</t>
  </si>
  <si>
    <t>Las demás másquinas de sondeo o perforación estacionarias</t>
  </si>
  <si>
    <t>29232010</t>
  </si>
  <si>
    <t>Lecitinas</t>
  </si>
  <si>
    <t>38231900</t>
  </si>
  <si>
    <t>Los demás ácidos grasos monocarboxílicos industriales</t>
  </si>
  <si>
    <t>84101310</t>
  </si>
  <si>
    <t>Turbinas hidráulicas de potencia &gt; a 10.000 kW</t>
  </si>
  <si>
    <t>Total Intercambio Comercial Osorno</t>
  </si>
  <si>
    <r>
      <t>Dirección Regional Aduana de Puerto Montt</t>
    </r>
    <r>
      <rPr>
        <b/>
        <sz val="11"/>
        <color theme="8"/>
        <rFont val="Calibri Light"/>
        <family val="2"/>
        <scheme val="major"/>
      </rPr>
      <t xml:space="preserve"> (8.3.13)</t>
    </r>
  </si>
  <si>
    <t xml:space="preserve"> -</t>
  </si>
  <si>
    <t>03021410</t>
  </si>
  <si>
    <t>Salmones del Atlántico y salmones del Danubio enteros, frescos o …</t>
  </si>
  <si>
    <t>23031000</t>
  </si>
  <si>
    <t>Residuos de la industria del almidón y residuos similares</t>
  </si>
  <si>
    <t>15141100</t>
  </si>
  <si>
    <t>Aceites de nabo o de colza con bajo contenido ácido erúcico, en bruto</t>
  </si>
  <si>
    <t>Total Intercambio Comercial Puerto Montt</t>
  </si>
  <si>
    <t xml:space="preserve"> Fuente: Sistema de Vehículos y Sistema de Registro de Operaciones de Transporte Terrestre. Servicio Nacional de Aduanas</t>
  </si>
  <si>
    <r>
      <rPr>
        <vertAlign val="superscript"/>
        <sz val="8"/>
        <rFont val="Calibri"/>
        <family val="2"/>
        <scheme val="minor"/>
      </rPr>
      <t>(1)</t>
    </r>
    <r>
      <rPr>
        <sz val="8"/>
        <rFont val="Calibri"/>
        <family val="2"/>
        <scheme val="minor"/>
      </rPr>
      <t xml:space="preserve"> Paso controlado por Carabineros de Chile</t>
    </r>
  </si>
  <si>
    <r>
      <t xml:space="preserve">Dirección Regional Aduana de Coyhaique </t>
    </r>
    <r>
      <rPr>
        <b/>
        <sz val="11"/>
        <color theme="8"/>
        <rFont val="Calibri Light"/>
        <family val="2"/>
        <scheme val="major"/>
      </rPr>
      <t>(8.3.14 )</t>
    </r>
  </si>
  <si>
    <t>08092990</t>
  </si>
  <si>
    <t xml:space="preserve">Las demás cerezas frescas </t>
  </si>
  <si>
    <t>51011100</t>
  </si>
  <si>
    <t>Lana esquilada</t>
  </si>
  <si>
    <t>00160000</t>
  </si>
  <si>
    <t>27111200</t>
  </si>
  <si>
    <t>09030000</t>
  </si>
  <si>
    <t>Yerba mate</t>
  </si>
  <si>
    <t>25232900</t>
  </si>
  <si>
    <t>Los demás cementos Portland</t>
  </si>
  <si>
    <t>Total Intercambio Comercial Coyhaique</t>
  </si>
  <si>
    <r>
      <t>Rio Frías - Appeleg</t>
    </r>
    <r>
      <rPr>
        <vertAlign val="superscript"/>
        <sz val="9"/>
        <rFont val="Calibri"/>
        <family val="2"/>
        <scheme val="minor"/>
      </rPr>
      <t>(1)</t>
    </r>
  </si>
  <si>
    <r>
      <t>Administración Regional Puerto Aysén</t>
    </r>
    <r>
      <rPr>
        <b/>
        <sz val="11"/>
        <color theme="8"/>
        <rFont val="Calibri Light"/>
        <family val="2"/>
        <scheme val="major"/>
      </rPr>
      <t xml:space="preserve"> (8.3.15)</t>
    </r>
  </si>
  <si>
    <t>Total Puerto Aysén</t>
  </si>
  <si>
    <t>Filetes de Salmones del Atlántico y salmones del Danubio, frescos o…</t>
  </si>
  <si>
    <t>26080000</t>
  </si>
  <si>
    <t>Minerales de cinc y sus concentrados</t>
  </si>
  <si>
    <r>
      <t>44123910</t>
    </r>
    <r>
      <rPr>
        <vertAlign val="superscript"/>
        <sz val="10"/>
        <color theme="1"/>
        <rFont val="Calibri Light"/>
        <family val="2"/>
        <scheme val="major"/>
      </rPr>
      <t>(2)</t>
    </r>
  </si>
  <si>
    <r>
      <t>94060020</t>
    </r>
    <r>
      <rPr>
        <vertAlign val="superscript"/>
        <sz val="10"/>
        <color theme="1"/>
        <rFont val="Calibri Light"/>
        <family val="2"/>
        <scheme val="major"/>
      </rPr>
      <t>(3)</t>
    </r>
  </si>
  <si>
    <t>Galpones prefabricados</t>
  </si>
  <si>
    <t>87013000</t>
  </si>
  <si>
    <t>Tractores de orugas</t>
  </si>
  <si>
    <t>Total Intercambio Comercial Puerto Aysén</t>
  </si>
  <si>
    <r>
      <rPr>
        <vertAlign val="superscript"/>
        <sz val="9"/>
        <color theme="1"/>
        <rFont val="Calibri Light"/>
        <family val="2"/>
        <scheme val="major"/>
      </rPr>
      <t>(2)</t>
    </r>
    <r>
      <rPr>
        <sz val="9"/>
        <color theme="1"/>
        <rFont val="Calibri Light"/>
        <family val="2"/>
        <scheme val="major"/>
      </rPr>
      <t xml:space="preserve"> Código S.A. perteneciente al Arancel 2012, el que en conjunto con el código S.A. 44123990, se correlacionan en el Arancel 2017 con el código S.A. 44123900</t>
    </r>
  </si>
  <si>
    <r>
      <rPr>
        <vertAlign val="superscript"/>
        <sz val="9"/>
        <color theme="1"/>
        <rFont val="Calibri Light"/>
        <family val="2"/>
        <scheme val="major"/>
      </rPr>
      <t>(3)</t>
    </r>
    <r>
      <rPr>
        <sz val="9"/>
        <color theme="1"/>
        <rFont val="Calibri Light"/>
        <family val="2"/>
        <scheme val="major"/>
      </rPr>
      <t xml:space="preserve"> Código S.A. perteneciente al Arancel 2012, cuya correlación con el Arancel 2017 corresponde a los códigos S.A. 94061020 y 94069020</t>
    </r>
  </si>
  <si>
    <r>
      <t xml:space="preserve">Dirección Regional Aduana de Punta Arenas </t>
    </r>
    <r>
      <rPr>
        <b/>
        <sz val="11"/>
        <color theme="8"/>
        <rFont val="Calibri Light"/>
        <family val="2"/>
        <scheme val="major"/>
      </rPr>
      <t>(8.3.16)</t>
    </r>
  </si>
  <si>
    <t>Cód.. Arancelario</t>
  </si>
  <si>
    <t>29051100</t>
  </si>
  <si>
    <t xml:space="preserve">Metanol </t>
  </si>
  <si>
    <t>03031310</t>
  </si>
  <si>
    <t>Salmones del Atlántico y salmones del Danubio, enteros y congelados</t>
  </si>
  <si>
    <t>27111900</t>
  </si>
  <si>
    <t>Los demás gases de petróleos e hidrocarburos, licuados</t>
  </si>
  <si>
    <t>73042900</t>
  </si>
  <si>
    <t>Los demás tubos de entubación o de producción, y tubos de perforación…</t>
  </si>
  <si>
    <t>Total Intercambio Comercial Punta Arenas</t>
  </si>
  <si>
    <t>Fuente: Sistema de Vehículos y Síntesis Mensual de Tráfico Terrestre. Servicio Nacional de Aduanas</t>
  </si>
  <si>
    <t>Comercio Exterior Zona Franca de Punta Arenas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</si>
</sst>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0.0%"/>
    <numFmt numFmtId="166" formatCode="0.000"/>
    <numFmt numFmtId="167" formatCode="0.000%"/>
    <numFmt numFmtId="168" formatCode="_-* #,##0_-;\-* #,##0_-;_-* &quot;-&quot;??_-;_-@_-"/>
  </numFmts>
  <fonts count="111" x14ac:knownFonts="1">
    <font>
      <sz val="10"/>
      <color theme="1"/>
      <name val="Calibri"/>
      <family val="2"/>
      <scheme val="minor"/>
    </font>
    <font>
      <sz val="11"/>
      <color theme="1"/>
      <name val="Calibri"/>
      <family val="2"/>
      <scheme val="minor"/>
    </font>
    <font>
      <sz val="10"/>
      <color theme="1"/>
      <name val="Calibri Light"/>
      <family val="2"/>
    </font>
    <font>
      <sz val="11"/>
      <color theme="1"/>
      <name val="Calibri"/>
      <family val="2"/>
      <scheme val="minor"/>
    </font>
    <font>
      <sz val="5"/>
      <color theme="1"/>
      <name val="Calibri"/>
      <family val="2"/>
    </font>
    <font>
      <sz val="10"/>
      <color theme="1"/>
      <name val="Calibri"/>
      <family val="2"/>
      <scheme val="minor"/>
    </font>
    <font>
      <b/>
      <sz val="9"/>
      <name val="Calibri Light"/>
      <family val="2"/>
      <scheme val="major"/>
    </font>
    <font>
      <sz val="9"/>
      <color theme="1"/>
      <name val="Calibri Light"/>
      <family val="2"/>
      <scheme val="major"/>
    </font>
    <font>
      <sz val="9"/>
      <name val="Calibri Light"/>
      <family val="2"/>
      <scheme val="major"/>
    </font>
    <font>
      <sz val="9"/>
      <color rgb="FFFF0000"/>
      <name val="Calibri Light"/>
      <family val="2"/>
      <scheme val="major"/>
    </font>
    <font>
      <b/>
      <sz val="9"/>
      <color theme="1"/>
      <name val="Calibri Light"/>
      <family val="2"/>
      <scheme val="major"/>
    </font>
    <font>
      <vertAlign val="superscript"/>
      <sz val="9"/>
      <name val="Calibri Light"/>
      <family val="2"/>
      <scheme val="major"/>
    </font>
    <font>
      <sz val="8"/>
      <name val="Calibri Light"/>
      <family val="2"/>
      <scheme val="major"/>
    </font>
    <font>
      <vertAlign val="superscript"/>
      <sz val="8"/>
      <name val="Calibri Light"/>
      <family val="2"/>
      <scheme val="major"/>
    </font>
    <font>
      <b/>
      <sz val="9"/>
      <color theme="0"/>
      <name val="Calibri Light"/>
      <family val="2"/>
      <scheme val="major"/>
    </font>
    <font>
      <sz val="11"/>
      <color rgb="FFFF0000"/>
      <name val="Calibri"/>
      <family val="2"/>
      <scheme val="minor"/>
    </font>
    <font>
      <b/>
      <sz val="11"/>
      <color theme="1"/>
      <name val="Calibri"/>
      <family val="2"/>
      <scheme val="minor"/>
    </font>
    <font>
      <sz val="11"/>
      <color theme="0"/>
      <name val="Calibri"/>
      <family val="2"/>
      <scheme val="minor"/>
    </font>
    <font>
      <sz val="10"/>
      <color theme="1"/>
      <name val="Calibri"/>
      <family val="2"/>
    </font>
    <font>
      <b/>
      <vertAlign val="superscript"/>
      <sz val="9"/>
      <name val="Calibri Light"/>
      <family val="2"/>
      <scheme val="major"/>
    </font>
    <font>
      <b/>
      <vertAlign val="superscript"/>
      <sz val="9"/>
      <color theme="1"/>
      <name val="Calibri Light"/>
      <family val="2"/>
      <scheme val="major"/>
    </font>
    <font>
      <b/>
      <sz val="9"/>
      <color theme="1"/>
      <name val="Calibri Light"/>
      <family val="2"/>
    </font>
    <font>
      <b/>
      <sz val="9"/>
      <name val="Calibri Light"/>
      <family val="2"/>
    </font>
    <font>
      <sz val="8"/>
      <color rgb="FF000000"/>
      <name val="Calibri Light"/>
      <family val="2"/>
      <scheme val="major"/>
    </font>
    <font>
      <sz val="8"/>
      <color theme="1"/>
      <name val="Calibri Light"/>
      <family val="2"/>
      <scheme val="major"/>
    </font>
    <font>
      <vertAlign val="superscript"/>
      <sz val="8"/>
      <color theme="1"/>
      <name val="Calibri Light"/>
      <family val="2"/>
      <scheme val="major"/>
    </font>
    <font>
      <sz val="11"/>
      <color theme="1"/>
      <name val="Calibri Light"/>
      <family val="2"/>
      <scheme val="major"/>
    </font>
    <font>
      <b/>
      <sz val="10"/>
      <color theme="1"/>
      <name val="Calibri"/>
      <family val="2"/>
      <scheme val="minor"/>
    </font>
    <font>
      <b/>
      <sz val="10"/>
      <color rgb="FFFF0000"/>
      <name val="Calibri"/>
      <family val="2"/>
      <scheme val="minor"/>
    </font>
    <font>
      <sz val="9"/>
      <color theme="1"/>
      <name val="Calibri Light"/>
      <family val="2"/>
    </font>
    <font>
      <strike/>
      <sz val="9"/>
      <name val="Calibri Light"/>
      <family val="2"/>
      <scheme val="major"/>
    </font>
    <font>
      <sz val="9"/>
      <name val="Calibri Light"/>
      <family val="2"/>
    </font>
    <font>
      <sz val="10"/>
      <name val="Calibri Light"/>
      <family val="2"/>
      <scheme val="major"/>
    </font>
    <font>
      <sz val="10"/>
      <name val="Calibri Light"/>
      <family val="2"/>
    </font>
    <font>
      <sz val="10"/>
      <color rgb="FFFF0000"/>
      <name val="Calibri Light"/>
      <family val="2"/>
    </font>
    <font>
      <sz val="9"/>
      <color rgb="FF000000"/>
      <name val="Calibri Light"/>
      <family val="2"/>
      <scheme val="major"/>
    </font>
    <font>
      <sz val="9"/>
      <color theme="1"/>
      <name val="Times New Roman"/>
      <family val="1"/>
    </font>
    <font>
      <b/>
      <sz val="9"/>
      <color rgb="FF000000"/>
      <name val="Calibri Light"/>
      <family val="2"/>
      <scheme val="major"/>
    </font>
    <font>
      <sz val="9"/>
      <color theme="1"/>
      <name val="Calibri"/>
      <family val="2"/>
    </font>
    <font>
      <b/>
      <sz val="9"/>
      <color theme="1"/>
      <name val="Calibri"/>
      <family val="2"/>
      <scheme val="minor"/>
    </font>
    <font>
      <b/>
      <sz val="6"/>
      <color rgb="FFFFFFFF"/>
      <name val="Calibri Light"/>
      <family val="2"/>
    </font>
    <font>
      <sz val="8"/>
      <name val="Calibri Light"/>
      <family val="2"/>
    </font>
    <font>
      <sz val="8"/>
      <color theme="1"/>
      <name val="Calibri Light"/>
      <family val="2"/>
    </font>
    <font>
      <b/>
      <sz val="12"/>
      <color theme="1"/>
      <name val="Calibri Light"/>
      <family val="2"/>
      <scheme val="major"/>
    </font>
    <font>
      <sz val="10"/>
      <color theme="1"/>
      <name val="Calibri Light"/>
      <family val="2"/>
      <scheme val="major"/>
    </font>
    <font>
      <sz val="12"/>
      <color theme="1"/>
      <name val="Calibri Light"/>
      <family val="2"/>
      <scheme val="major"/>
    </font>
    <font>
      <b/>
      <sz val="12"/>
      <color rgb="FFFFFFFF"/>
      <name val="Calibri Light"/>
      <family val="2"/>
      <scheme val="major"/>
    </font>
    <font>
      <sz val="12"/>
      <name val="Calibri Light"/>
      <family val="2"/>
      <scheme val="major"/>
    </font>
    <font>
      <vertAlign val="superscript"/>
      <sz val="12"/>
      <color theme="1"/>
      <name val="Calibri Light"/>
      <family val="2"/>
      <scheme val="major"/>
    </font>
    <font>
      <sz val="10"/>
      <color rgb="FFFFFFFF"/>
      <name val="Calibri Light"/>
      <family val="2"/>
      <scheme val="major"/>
    </font>
    <font>
      <b/>
      <vertAlign val="superscript"/>
      <sz val="12"/>
      <color rgb="FFFFFFFF"/>
      <name val="Calibri Light"/>
      <family val="2"/>
      <scheme val="major"/>
    </font>
    <font>
      <sz val="8"/>
      <color rgb="FFFF0000"/>
      <name val="Calibri Light"/>
      <family val="2"/>
      <scheme val="major"/>
    </font>
    <font>
      <b/>
      <sz val="10"/>
      <color theme="1"/>
      <name val="Calibri Light"/>
      <family val="2"/>
      <scheme val="major"/>
    </font>
    <font>
      <b/>
      <sz val="10"/>
      <color theme="0"/>
      <name val="Calibri Light"/>
      <family val="2"/>
      <scheme val="major"/>
    </font>
    <font>
      <sz val="10"/>
      <color rgb="FF000000"/>
      <name val="Calibri Light"/>
      <family val="2"/>
      <scheme val="major"/>
    </font>
    <font>
      <b/>
      <sz val="7"/>
      <color theme="0"/>
      <name val="Calibri Light"/>
      <family val="2"/>
    </font>
    <font>
      <b/>
      <sz val="7"/>
      <color theme="1"/>
      <name val="Calibri Light"/>
      <family val="2"/>
    </font>
    <font>
      <b/>
      <sz val="7"/>
      <color rgb="FF000000"/>
      <name val="Calibri Light"/>
      <family val="2"/>
    </font>
    <font>
      <sz val="7"/>
      <color rgb="FF000000"/>
      <name val="Calibri Light"/>
      <family val="2"/>
    </font>
    <font>
      <sz val="7"/>
      <name val="Calibri Light"/>
      <family val="2"/>
    </font>
    <font>
      <sz val="7"/>
      <color theme="1"/>
      <name val="Calibri"/>
      <family val="2"/>
    </font>
    <font>
      <b/>
      <sz val="8"/>
      <color theme="0"/>
      <name val="Calibri Light"/>
      <family val="2"/>
      <scheme val="major"/>
    </font>
    <font>
      <b/>
      <sz val="8"/>
      <color theme="1"/>
      <name val="Calibri Light"/>
      <family val="2"/>
      <scheme val="major"/>
    </font>
    <font>
      <sz val="9"/>
      <color theme="1"/>
      <name val="Calibri"/>
      <family val="2"/>
      <scheme val="minor"/>
    </font>
    <font>
      <b/>
      <vertAlign val="superscript"/>
      <sz val="8"/>
      <color theme="1"/>
      <name val="Calibri Light"/>
      <family val="2"/>
      <scheme val="major"/>
    </font>
    <font>
      <sz val="8"/>
      <color theme="0"/>
      <name val="Calibri Light"/>
      <family val="2"/>
      <scheme val="major"/>
    </font>
    <font>
      <b/>
      <sz val="8"/>
      <color rgb="FFFF0000"/>
      <name val="Calibri Light"/>
      <family val="2"/>
      <scheme val="major"/>
    </font>
    <font>
      <vertAlign val="superscript"/>
      <sz val="9"/>
      <color theme="1"/>
      <name val="Calibri"/>
      <family val="2"/>
      <scheme val="minor"/>
    </font>
    <font>
      <b/>
      <sz val="11"/>
      <name val="Calibri Light"/>
      <family val="2"/>
    </font>
    <font>
      <sz val="11"/>
      <name val="Calibri Light"/>
      <family val="2"/>
      <scheme val="major"/>
    </font>
    <font>
      <b/>
      <sz val="9"/>
      <name val="Calibri"/>
      <family val="2"/>
      <scheme val="minor"/>
    </font>
    <font>
      <sz val="9"/>
      <name val="Calibri"/>
      <family val="2"/>
      <scheme val="minor"/>
    </font>
    <font>
      <sz val="8"/>
      <name val="Calibri"/>
      <family val="2"/>
      <scheme val="minor"/>
    </font>
    <font>
      <sz val="11"/>
      <name val="Calibri Light"/>
      <family val="2"/>
    </font>
    <font>
      <b/>
      <vertAlign val="superscript"/>
      <sz val="9"/>
      <name val="Calibri"/>
      <family val="2"/>
      <scheme val="minor"/>
    </font>
    <font>
      <vertAlign val="superscript"/>
      <sz val="9"/>
      <name val="Calibri"/>
      <family val="2"/>
      <scheme val="minor"/>
    </font>
    <font>
      <sz val="11"/>
      <color theme="1"/>
      <name val="Calibri"/>
      <family val="2"/>
    </font>
    <font>
      <vertAlign val="superscript"/>
      <sz val="8"/>
      <name val="Calibri"/>
      <family val="2"/>
      <scheme val="minor"/>
    </font>
    <font>
      <strike/>
      <sz val="9"/>
      <name val="Calibri"/>
      <family val="2"/>
      <scheme val="minor"/>
    </font>
    <font>
      <b/>
      <sz val="9"/>
      <color theme="0"/>
      <name val="Calibri"/>
      <family val="2"/>
    </font>
    <font>
      <b/>
      <sz val="9"/>
      <color rgb="FF000000"/>
      <name val="Calibri"/>
      <family val="2"/>
    </font>
    <font>
      <sz val="9"/>
      <color rgb="FF000000"/>
      <name val="Calibri"/>
      <family val="2"/>
    </font>
    <font>
      <b/>
      <sz val="9"/>
      <name val="Calibri"/>
      <family val="2"/>
    </font>
    <font>
      <sz val="8"/>
      <color theme="1"/>
      <name val="Calibri"/>
      <family val="2"/>
    </font>
    <font>
      <b/>
      <sz val="12"/>
      <color theme="1"/>
      <name val="Calibri"/>
      <family val="2"/>
      <scheme val="minor"/>
    </font>
    <font>
      <b/>
      <sz val="10"/>
      <color theme="0"/>
      <name val="Calibri"/>
      <family val="2"/>
    </font>
    <font>
      <b/>
      <sz val="10"/>
      <name val="Calibri"/>
      <family val="2"/>
    </font>
    <font>
      <b/>
      <sz val="8"/>
      <color theme="0"/>
      <name val="Calibri"/>
      <family val="2"/>
    </font>
    <font>
      <b/>
      <sz val="8"/>
      <name val="Calibri"/>
      <family val="2"/>
    </font>
    <font>
      <sz val="10"/>
      <color rgb="FF000000"/>
      <name val="Calibri"/>
      <family val="2"/>
    </font>
    <font>
      <sz val="8"/>
      <color rgb="FF000000"/>
      <name val="Calibri"/>
      <family val="2"/>
    </font>
    <font>
      <sz val="10"/>
      <color theme="1"/>
      <name val="Times New Roman"/>
      <family val="1"/>
    </font>
    <font>
      <b/>
      <sz val="11"/>
      <color theme="1"/>
      <name val="Calibri Light"/>
      <family val="2"/>
      <scheme val="major"/>
    </font>
    <font>
      <b/>
      <sz val="11"/>
      <color theme="4" tint="-0.499984740745262"/>
      <name val="Calibri Light"/>
      <family val="2"/>
      <scheme val="major"/>
    </font>
    <font>
      <b/>
      <sz val="10"/>
      <name val="Calibri Light"/>
      <family val="2"/>
      <scheme val="major"/>
    </font>
    <font>
      <vertAlign val="superscript"/>
      <sz val="10"/>
      <color theme="1"/>
      <name val="Calibri Light"/>
      <family val="2"/>
      <scheme val="major"/>
    </font>
    <font>
      <b/>
      <sz val="7"/>
      <color theme="0"/>
      <name val="Calibri Light"/>
      <family val="2"/>
      <scheme val="major"/>
    </font>
    <font>
      <sz val="5"/>
      <name val="Calibri Light"/>
      <family val="2"/>
      <scheme val="major"/>
    </font>
    <font>
      <b/>
      <sz val="11"/>
      <color theme="8"/>
      <name val="Calibri Light"/>
      <family val="2"/>
      <scheme val="major"/>
    </font>
    <font>
      <sz val="11"/>
      <color rgb="FFFF0000"/>
      <name val="Calibri Light"/>
      <family val="2"/>
      <scheme val="major"/>
    </font>
    <font>
      <b/>
      <sz val="11"/>
      <color theme="0"/>
      <name val="Calibri Light"/>
      <family val="2"/>
      <scheme val="major"/>
    </font>
    <font>
      <b/>
      <sz val="11"/>
      <name val="Calibri Light"/>
      <family val="2"/>
      <scheme val="major"/>
    </font>
    <font>
      <b/>
      <sz val="7"/>
      <color theme="0"/>
      <name val="Calibri"/>
      <family val="2"/>
      <scheme val="minor"/>
    </font>
    <font>
      <b/>
      <sz val="10"/>
      <color theme="0"/>
      <name val="Calibri"/>
      <family val="2"/>
      <scheme val="minor"/>
    </font>
    <font>
      <b/>
      <sz val="10"/>
      <name val="Calibri"/>
      <family val="2"/>
      <scheme val="minor"/>
    </font>
    <font>
      <sz val="7"/>
      <color theme="1"/>
      <name val="Calibri Light"/>
      <family val="2"/>
      <scheme val="major"/>
    </font>
    <font>
      <b/>
      <vertAlign val="superscript"/>
      <sz val="10"/>
      <color theme="0"/>
      <name val="Calibri Light"/>
      <family val="2"/>
      <scheme val="major"/>
    </font>
    <font>
      <vertAlign val="superscript"/>
      <sz val="10"/>
      <name val="Calibri Light"/>
      <family val="2"/>
      <scheme val="major"/>
    </font>
    <font>
      <b/>
      <sz val="9"/>
      <color theme="0"/>
      <name val="Calibri"/>
      <family val="2"/>
      <scheme val="minor"/>
    </font>
    <font>
      <vertAlign val="superscript"/>
      <sz val="9"/>
      <color theme="1"/>
      <name val="Calibri Light"/>
      <family val="2"/>
      <scheme val="major"/>
    </font>
    <font>
      <sz val="5"/>
      <color theme="1"/>
      <name val="Calibri Light"/>
      <family val="2"/>
      <scheme val="major"/>
    </font>
  </fonts>
  <fills count="29">
    <fill>
      <patternFill patternType="none"/>
    </fill>
    <fill>
      <patternFill patternType="gray125"/>
    </fill>
    <fill>
      <patternFill patternType="solid">
        <fgColor theme="0" tint="-0.249977111117893"/>
        <bgColor indexed="64"/>
      </patternFill>
    </fill>
    <fill>
      <patternFill patternType="solid">
        <fgColor theme="5" tint="0.39997558519241921"/>
        <bgColor indexed="64"/>
      </patternFill>
    </fill>
    <fill>
      <patternFill patternType="solid">
        <fgColor theme="0" tint="-0.249977111117893"/>
        <bgColor theme="4" tint="0.79998168889431442"/>
      </patternFill>
    </fill>
    <fill>
      <patternFill patternType="solid">
        <fgColor theme="0" tint="-0.34998626667073579"/>
        <bgColor indexed="64"/>
      </patternFill>
    </fill>
    <fill>
      <patternFill patternType="solid">
        <fgColor theme="0"/>
        <bgColor indexed="64"/>
      </patternFill>
    </fill>
    <fill>
      <patternFill patternType="solid">
        <fgColor theme="0" tint="-0.34998626667073579"/>
        <bgColor theme="4" tint="0.79998168889431442"/>
      </patternFill>
    </fill>
    <fill>
      <patternFill patternType="solid">
        <fgColor theme="4" tint="0.39997558519241921"/>
        <bgColor theme="4" tint="0.79998168889431442"/>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rgb="FFF2F2F2"/>
        <bgColor indexed="64"/>
      </patternFill>
    </fill>
    <fill>
      <patternFill patternType="solid">
        <fgColor theme="0" tint="-0.499984740745262"/>
        <bgColor indexed="64"/>
      </patternFill>
    </fill>
    <fill>
      <patternFill patternType="solid">
        <fgColor theme="7" tint="0.39997558519241921"/>
        <bgColor theme="4" tint="0.79998168889431442"/>
      </patternFill>
    </fill>
    <fill>
      <patternFill patternType="solid">
        <fgColor theme="7" tint="0.39997558519241921"/>
        <bgColor indexed="64"/>
      </patternFill>
    </fill>
    <fill>
      <patternFill patternType="solid">
        <fgColor rgb="FFFFCCCC"/>
        <bgColor indexed="64"/>
      </patternFill>
    </fill>
    <fill>
      <patternFill patternType="solid">
        <fgColor rgb="FFFFCCCC"/>
        <bgColor theme="4" tint="0.79998168889431442"/>
      </patternFill>
    </fill>
    <fill>
      <patternFill patternType="solid">
        <fgColor theme="2" tint="-0.499984740745262"/>
        <bgColor indexed="64"/>
      </patternFill>
    </fill>
    <fill>
      <patternFill patternType="solid">
        <fgColor rgb="FF7030A0"/>
        <bgColor indexed="64"/>
      </patternFill>
    </fill>
    <fill>
      <patternFill patternType="solid">
        <fgColor rgb="FFFFFFFF"/>
        <bgColor indexed="64"/>
      </patternFill>
    </fill>
    <fill>
      <patternFill patternType="solid">
        <fgColor rgb="FFCCCCFF"/>
        <bgColor indexed="64"/>
      </patternFill>
    </fill>
    <fill>
      <patternFill patternType="solid">
        <fgColor theme="2" tint="-0.499984740745262"/>
        <bgColor theme="4" tint="0.79998168889431442"/>
      </patternFill>
    </fill>
    <fill>
      <patternFill patternType="solid">
        <fgColor theme="5" tint="0.79998168889431442"/>
        <bgColor indexed="64"/>
      </patternFill>
    </fill>
    <fill>
      <patternFill patternType="solid">
        <fgColor theme="3" tint="0.59999389629810485"/>
        <bgColor indexed="64"/>
      </patternFill>
    </fill>
    <fill>
      <patternFill patternType="solid">
        <fgColor rgb="FF33CCCC"/>
        <bgColor indexed="64"/>
      </patternFill>
    </fill>
    <fill>
      <patternFill patternType="solid">
        <fgColor rgb="FFCCFFFF"/>
        <bgColor indexed="64"/>
      </patternFill>
    </fill>
    <fill>
      <patternFill patternType="solid">
        <fgColor rgb="FF33CCCC"/>
        <bgColor theme="4" tint="0.79998168889431442"/>
      </patternFill>
    </fill>
  </fills>
  <borders count="87">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
      <left/>
      <right style="thin">
        <color auto="1"/>
      </right>
      <top style="thin">
        <color auto="1"/>
      </top>
      <bottom style="thin">
        <color auto="1"/>
      </bottom>
      <diagonal/>
    </border>
    <border>
      <left/>
      <right style="thin">
        <color auto="1"/>
      </right>
      <top/>
      <bottom style="thin">
        <color indexed="64"/>
      </bottom>
      <diagonal/>
    </border>
    <border>
      <left/>
      <right style="thin">
        <color indexed="64"/>
      </right>
      <top style="thin">
        <color indexed="64"/>
      </top>
      <bottom/>
      <diagonal/>
    </border>
    <border>
      <left/>
      <right style="thin">
        <color indexed="64"/>
      </right>
      <top/>
      <bottom/>
      <diagonal/>
    </border>
    <border>
      <left style="thin">
        <color auto="1"/>
      </left>
      <right/>
      <top style="thin">
        <color auto="1"/>
      </top>
      <bottom style="thin">
        <color auto="1"/>
      </bottom>
      <diagonal/>
    </border>
    <border>
      <left/>
      <right style="thin">
        <color theme="9" tint="-0.499984740745262"/>
      </right>
      <top/>
      <bottom style="thin">
        <color theme="9" tint="-0.499984740745262"/>
      </bottom>
      <diagonal/>
    </border>
    <border>
      <left style="thin">
        <color theme="9" tint="-0.499984740745262"/>
      </left>
      <right style="thin">
        <color theme="9" tint="-0.499984740745262"/>
      </right>
      <top/>
      <bottom style="thin">
        <color theme="9" tint="-0.499984740745262"/>
      </bottom>
      <diagonal/>
    </border>
    <border>
      <left style="thin">
        <color theme="9" tint="-0.499984740745262"/>
      </left>
      <right/>
      <top/>
      <bottom style="thin">
        <color theme="9" tint="-0.499984740745262"/>
      </bottom>
      <diagonal/>
    </border>
    <border>
      <left/>
      <right style="thin">
        <color theme="9" tint="-0.499984740745262"/>
      </right>
      <top style="thin">
        <color theme="9" tint="-0.499984740745262"/>
      </top>
      <bottom style="thin">
        <color theme="9" tint="-0.499984740745262"/>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top style="thin">
        <color theme="9" tint="-0.499984740745262"/>
      </top>
      <bottom style="thin">
        <color theme="9" tint="-0.499984740745262"/>
      </bottom>
      <diagonal/>
    </border>
    <border>
      <left style="thin">
        <color indexed="64"/>
      </left>
      <right style="thin">
        <color theme="9" tint="-0.499984740745262"/>
      </right>
      <top/>
      <bottom style="thin">
        <color theme="9" tint="-0.499984740745262"/>
      </bottom>
      <diagonal/>
    </border>
    <border>
      <left style="thin">
        <color indexed="64"/>
      </left>
      <right style="thin">
        <color theme="9" tint="-0.499984740745262"/>
      </right>
      <top style="thin">
        <color theme="9" tint="-0.499984740745262"/>
      </top>
      <bottom style="thin">
        <color theme="9" tint="-0.499984740745262"/>
      </bottom>
      <diagonal/>
    </border>
    <border>
      <left/>
      <right/>
      <top/>
      <bottom style="thin">
        <color indexed="64"/>
      </bottom>
      <diagonal/>
    </border>
    <border>
      <left/>
      <right style="thin">
        <color theme="9" tint="-0.499984740745262"/>
      </right>
      <top/>
      <bottom style="thin">
        <color indexed="64"/>
      </bottom>
      <diagonal/>
    </border>
    <border>
      <left/>
      <right/>
      <top style="thin">
        <color indexed="64"/>
      </top>
      <bottom style="medium">
        <color indexed="64"/>
      </bottom>
      <diagonal/>
    </border>
    <border>
      <left style="thin">
        <color indexed="64"/>
      </left>
      <right style="thin">
        <color theme="9" tint="-0.499984740745262"/>
      </right>
      <top style="thin">
        <color theme="9" tint="-0.499984740745262"/>
      </top>
      <bottom style="medium">
        <color theme="9" tint="-0.499984740745262"/>
      </bottom>
      <diagonal/>
    </border>
    <border>
      <left style="thin">
        <color theme="9" tint="-0.499984740745262"/>
      </left>
      <right style="thin">
        <color theme="9" tint="-0.499984740745262"/>
      </right>
      <top style="thin">
        <color theme="9" tint="-0.499984740745262"/>
      </top>
      <bottom style="medium">
        <color theme="9" tint="-0.499984740745262"/>
      </bottom>
      <diagonal/>
    </border>
    <border>
      <left style="thin">
        <color theme="9" tint="-0.499984740745262"/>
      </left>
      <right/>
      <top style="thin">
        <color theme="9" tint="-0.499984740745262"/>
      </top>
      <bottom style="medium">
        <color theme="9" tint="-0.499984740745262"/>
      </bottom>
      <diagonal/>
    </border>
    <border>
      <left/>
      <right/>
      <top style="medium">
        <color theme="9" tint="-0.499984740745262"/>
      </top>
      <bottom/>
      <diagonal/>
    </border>
    <border>
      <left/>
      <right/>
      <top style="medium">
        <color theme="9" tint="-0.499984740745262"/>
      </top>
      <bottom style="thin">
        <color theme="9" tint="-0.499984740745262"/>
      </bottom>
      <diagonal/>
    </border>
    <border>
      <left/>
      <right style="thin">
        <color theme="9" tint="-0.499984740745262"/>
      </right>
      <top style="thin">
        <color theme="9" tint="-0.499984740745262"/>
      </top>
      <bottom style="medium">
        <color theme="9" tint="-0.499984740745262"/>
      </bottom>
      <diagonal/>
    </border>
    <border>
      <left style="thin">
        <color auto="1"/>
      </left>
      <right/>
      <top/>
      <bottom/>
      <diagonal/>
    </border>
    <border>
      <left style="thin">
        <color theme="9" tint="-0.499984740745262"/>
      </left>
      <right/>
      <top style="medium">
        <color theme="9" tint="-0.499984740745262"/>
      </top>
      <bottom style="thin">
        <color theme="9" tint="-0.499984740745262"/>
      </bottom>
      <diagonal/>
    </border>
    <border>
      <left/>
      <right style="thin">
        <color theme="9" tint="-0.499984740745262"/>
      </right>
      <top style="medium">
        <color theme="9" tint="-0.499984740745262"/>
      </top>
      <bottom style="medium">
        <color theme="9" tint="-0.499984740745262"/>
      </bottom>
      <diagonal/>
    </border>
    <border>
      <left style="thin">
        <color theme="9" tint="-0.499984740745262"/>
      </left>
      <right style="thin">
        <color theme="9" tint="-0.499984740745262"/>
      </right>
      <top style="medium">
        <color theme="9" tint="-0.499984740745262"/>
      </top>
      <bottom style="medium">
        <color theme="9" tint="-0.499984740745262"/>
      </bottom>
      <diagonal/>
    </border>
    <border>
      <left style="thin">
        <color theme="9" tint="-0.499984740745262"/>
      </left>
      <right/>
      <top style="medium">
        <color theme="9" tint="-0.499984740745262"/>
      </top>
      <bottom style="medium">
        <color theme="9" tint="-0.499984740745262"/>
      </bottom>
      <diagonal/>
    </border>
    <border>
      <left style="thin">
        <color auto="1"/>
      </left>
      <right/>
      <top style="thin">
        <color auto="1"/>
      </top>
      <bottom style="medium">
        <color auto="1"/>
      </bottom>
      <diagonal/>
    </border>
    <border>
      <left/>
      <right style="thin">
        <color theme="7" tint="-0.499984740745262"/>
      </right>
      <top/>
      <bottom/>
      <diagonal/>
    </border>
    <border>
      <left/>
      <right/>
      <top style="thin">
        <color indexed="64"/>
      </top>
      <bottom style="thin">
        <color auto="1"/>
      </bottom>
      <diagonal/>
    </border>
    <border>
      <left/>
      <right style="thin">
        <color rgb="FF7030A0"/>
      </right>
      <top style="thin">
        <color rgb="FF7030A0"/>
      </top>
      <bottom/>
      <diagonal/>
    </border>
    <border>
      <left style="thin">
        <color rgb="FF7030A0"/>
      </left>
      <right style="thin">
        <color rgb="FF7030A0"/>
      </right>
      <top style="thin">
        <color rgb="FF7030A0"/>
      </top>
      <bottom/>
      <diagonal/>
    </border>
    <border>
      <left style="thin">
        <color rgb="FF7030A0"/>
      </left>
      <right/>
      <top style="thin">
        <color rgb="FF7030A0"/>
      </top>
      <bottom/>
      <diagonal/>
    </border>
    <border>
      <left style="thin">
        <color rgb="FF7030A0"/>
      </left>
      <right style="thin">
        <color rgb="FF7030A0"/>
      </right>
      <top style="thin">
        <color rgb="FF7030A0"/>
      </top>
      <bottom style="thin">
        <color rgb="FF7030A0"/>
      </bottom>
      <diagonal/>
    </border>
    <border>
      <left style="thin">
        <color rgb="FF7030A0"/>
      </left>
      <right/>
      <top style="thin">
        <color rgb="FF7030A0"/>
      </top>
      <bottom style="thin">
        <color rgb="FF7030A0"/>
      </bottom>
      <diagonal/>
    </border>
    <border>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rgb="FF7030A0"/>
      </right>
      <top/>
      <bottom/>
      <diagonal/>
    </border>
    <border>
      <left style="thin">
        <color rgb="FF7030A0"/>
      </left>
      <right style="thin">
        <color rgb="FF7030A0"/>
      </right>
      <top/>
      <bottom/>
      <diagonal/>
    </border>
    <border>
      <left style="thin">
        <color rgb="FF7030A0"/>
      </left>
      <right/>
      <top/>
      <bottom/>
      <diagonal/>
    </border>
    <border>
      <left/>
      <right/>
      <top style="medium">
        <color indexed="64"/>
      </top>
      <bottom style="thin">
        <color auto="1"/>
      </bottom>
      <diagonal/>
    </border>
    <border>
      <left style="thin">
        <color auto="1"/>
      </left>
      <right/>
      <top style="medium">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theme="0" tint="-0.14996795556505021"/>
      </bottom>
      <diagonal/>
    </border>
    <border>
      <left style="thin">
        <color indexed="64"/>
      </left>
      <right/>
      <top style="thin">
        <color indexed="64"/>
      </top>
      <bottom style="thin">
        <color theme="0" tint="-0.14996795556505021"/>
      </bottom>
      <diagonal/>
    </border>
    <border>
      <left style="thin">
        <color indexed="64"/>
      </left>
      <right style="thin">
        <color indexed="64"/>
      </right>
      <top style="thin">
        <color theme="0" tint="-0.14996795556505021"/>
      </top>
      <bottom style="thin">
        <color indexed="64"/>
      </bottom>
      <diagonal/>
    </border>
    <border>
      <left style="thin">
        <color indexed="64"/>
      </left>
      <right/>
      <top style="thin">
        <color theme="0" tint="-0.14996795556505021"/>
      </top>
      <bottom style="thin">
        <color indexed="64"/>
      </bottom>
      <diagonal/>
    </border>
    <border>
      <left style="thin">
        <color indexed="64"/>
      </left>
      <right style="thin">
        <color indexed="64"/>
      </right>
      <top/>
      <bottom/>
      <diagonal/>
    </border>
    <border>
      <left/>
      <right style="thin">
        <color indexed="64"/>
      </right>
      <top style="thin">
        <color indexed="64"/>
      </top>
      <bottom style="thin">
        <color theme="0" tint="-0.14996795556505021"/>
      </bottom>
      <diagonal/>
    </border>
    <border>
      <left/>
      <right style="thin">
        <color indexed="64"/>
      </right>
      <top style="thin">
        <color theme="0" tint="-0.14996795556505021"/>
      </top>
      <bottom style="thin">
        <color indexed="64"/>
      </bottom>
      <diagonal/>
    </border>
    <border>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top style="medium">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indexed="64"/>
      </top>
      <bottom style="thin">
        <color theme="1"/>
      </bottom>
      <diagonal/>
    </border>
    <border>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top style="thin">
        <color theme="1"/>
      </top>
      <bottom style="medium">
        <color theme="1"/>
      </bottom>
      <diagonal/>
    </border>
    <border>
      <left/>
      <right/>
      <top style="medium">
        <color theme="1"/>
      </top>
      <bottom style="thin">
        <color theme="1"/>
      </bottom>
      <diagonal/>
    </border>
    <border>
      <left/>
      <right/>
      <top style="medium">
        <color theme="1"/>
      </top>
      <bottom/>
      <diagonal/>
    </border>
    <border>
      <left style="thin">
        <color indexed="64"/>
      </left>
      <right style="thin">
        <color auto="1"/>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right/>
      <top/>
      <bottom style="thin">
        <color theme="4" tint="0.39997558519241921"/>
      </bottom>
      <diagonal/>
    </border>
    <border>
      <left/>
      <right/>
      <top style="medium">
        <color rgb="FF002060"/>
      </top>
      <bottom/>
      <diagonal/>
    </border>
    <border>
      <left style="medium">
        <color indexed="64"/>
      </left>
      <right style="thin">
        <color indexed="64"/>
      </right>
      <top style="thin">
        <color indexed="64"/>
      </top>
      <bottom style="medium">
        <color indexed="64"/>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rgb="FF002060"/>
      </left>
      <right style="thin">
        <color rgb="FF002060"/>
      </right>
      <top style="thin">
        <color rgb="FF002060"/>
      </top>
      <bottom style="thin">
        <color rgb="FF002060"/>
      </bottom>
      <diagonal/>
    </border>
    <border>
      <left style="thin">
        <color rgb="FF002060"/>
      </left>
      <right/>
      <top style="thin">
        <color rgb="FF002060"/>
      </top>
      <bottom style="thin">
        <color rgb="FF002060"/>
      </bottom>
      <diagonal/>
    </border>
    <border>
      <left style="thin">
        <color rgb="FF002060"/>
      </left>
      <right style="thin">
        <color rgb="FF002060"/>
      </right>
      <top style="thin">
        <color rgb="FF002060"/>
      </top>
      <bottom style="medium">
        <color rgb="FF002060"/>
      </bottom>
      <diagonal/>
    </border>
    <border>
      <left style="thin">
        <color rgb="FF002060"/>
      </left>
      <right/>
      <top style="thin">
        <color rgb="FF002060"/>
      </top>
      <bottom style="medium">
        <color rgb="FF002060"/>
      </bottom>
      <diagonal/>
    </border>
  </borders>
  <cellStyleXfs count="13">
    <xf numFmtId="0" fontId="0" fillId="0" borderId="0"/>
    <xf numFmtId="0" fontId="3" fillId="0" borderId="0"/>
    <xf numFmtId="0" fontId="2" fillId="0" borderId="0"/>
    <xf numFmtId="9"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2" fillId="0" borderId="0" applyFont="0" applyFill="0" applyBorder="0" applyAlignment="0" applyProtection="0"/>
    <xf numFmtId="0" fontId="76" fillId="0" borderId="0"/>
    <xf numFmtId="0" fontId="2" fillId="0" borderId="0"/>
    <xf numFmtId="0" fontId="1" fillId="0" borderId="0"/>
    <xf numFmtId="0" fontId="5" fillId="0" borderId="0"/>
  </cellStyleXfs>
  <cellXfs count="1296">
    <xf numFmtId="0" fontId="0" fillId="0" borderId="0" xfId="0"/>
    <xf numFmtId="0" fontId="3" fillId="0" borderId="0" xfId="1"/>
    <xf numFmtId="0" fontId="2" fillId="0" borderId="0" xfId="2"/>
    <xf numFmtId="0" fontId="3" fillId="0" borderId="0" xfId="1" applyBorder="1"/>
    <xf numFmtId="166" fontId="2" fillId="0" borderId="0" xfId="2" applyNumberFormat="1"/>
    <xf numFmtId="0" fontId="6" fillId="0" borderId="0" xfId="2" applyFont="1"/>
    <xf numFmtId="0" fontId="7" fillId="0" borderId="0" xfId="2" applyFont="1"/>
    <xf numFmtId="0" fontId="8" fillId="0" borderId="0" xfId="2" applyFont="1"/>
    <xf numFmtId="0" fontId="9" fillId="0" borderId="0" xfId="2" applyFont="1"/>
    <xf numFmtId="0" fontId="6" fillId="6" borderId="0" xfId="2" applyFont="1" applyFill="1" applyBorder="1" applyAlignment="1">
      <alignment vertical="center" wrapText="1"/>
    </xf>
    <xf numFmtId="0" fontId="6" fillId="6" borderId="4" xfId="2" applyFont="1" applyFill="1" applyBorder="1" applyAlignment="1">
      <alignment vertical="center" wrapText="1"/>
    </xf>
    <xf numFmtId="0" fontId="6" fillId="5" borderId="1" xfId="2" applyFont="1" applyFill="1" applyBorder="1" applyAlignment="1">
      <alignment horizontal="center" vertical="center" wrapText="1"/>
    </xf>
    <xf numFmtId="0" fontId="6" fillId="3" borderId="1" xfId="2" applyFont="1" applyFill="1" applyBorder="1" applyAlignment="1">
      <alignment horizontal="center" vertical="center" wrapText="1"/>
    </xf>
    <xf numFmtId="0" fontId="8" fillId="0" borderId="1" xfId="2" applyFont="1" applyFill="1" applyBorder="1" applyAlignment="1">
      <alignment horizontal="left" vertical="center" wrapText="1"/>
    </xf>
    <xf numFmtId="0" fontId="6" fillId="5" borderId="1" xfId="2" applyFont="1" applyFill="1" applyBorder="1" applyAlignment="1">
      <alignment vertical="center" wrapText="1"/>
    </xf>
    <xf numFmtId="0" fontId="8" fillId="0" borderId="3" xfId="2" applyFont="1" applyFill="1" applyBorder="1" applyAlignment="1">
      <alignment horizontal="left" vertical="center" wrapText="1"/>
    </xf>
    <xf numFmtId="0" fontId="6" fillId="5" borderId="3" xfId="2" applyFont="1" applyFill="1" applyBorder="1" applyAlignment="1">
      <alignment vertical="center" wrapText="1"/>
    </xf>
    <xf numFmtId="0" fontId="7" fillId="0" borderId="0" xfId="2" applyFont="1" applyAlignment="1">
      <alignment vertical="center" wrapText="1"/>
    </xf>
    <xf numFmtId="164" fontId="7" fillId="0" borderId="0" xfId="2" applyNumberFormat="1" applyFont="1"/>
    <xf numFmtId="164" fontId="7" fillId="0" borderId="1" xfId="0" applyNumberFormat="1" applyFont="1" applyBorder="1" applyAlignment="1">
      <alignment horizontal="right"/>
    </xf>
    <xf numFmtId="164" fontId="7" fillId="3" borderId="1" xfId="0" applyNumberFormat="1" applyFont="1" applyFill="1" applyBorder="1" applyAlignment="1">
      <alignment horizontal="right"/>
    </xf>
    <xf numFmtId="165" fontId="8" fillId="0" borderId="1" xfId="2" applyNumberFormat="1" applyFont="1" applyFill="1" applyBorder="1" applyAlignment="1">
      <alignment horizontal="right"/>
    </xf>
    <xf numFmtId="164" fontId="10" fillId="5" borderId="1" xfId="0" applyNumberFormat="1" applyFont="1" applyFill="1" applyBorder="1" applyAlignment="1">
      <alignment horizontal="right"/>
    </xf>
    <xf numFmtId="165" fontId="6" fillId="5" borderId="1" xfId="2" applyNumberFormat="1" applyFont="1" applyFill="1" applyBorder="1" applyAlignment="1">
      <alignment horizontal="right"/>
    </xf>
    <xf numFmtId="0" fontId="6" fillId="2" borderId="1" xfId="1" applyFont="1" applyFill="1" applyBorder="1" applyAlignment="1">
      <alignment horizontal="center" vertical="center"/>
    </xf>
    <xf numFmtId="0" fontId="6" fillId="2" borderId="1" xfId="1" applyFont="1" applyFill="1" applyBorder="1" applyAlignment="1">
      <alignment horizontal="center" vertical="center" wrapText="1"/>
    </xf>
    <xf numFmtId="0" fontId="6" fillId="3" borderId="1" xfId="1" applyFont="1" applyFill="1" applyBorder="1" applyAlignment="1">
      <alignment horizontal="center" vertical="center" wrapText="1"/>
    </xf>
    <xf numFmtId="164" fontId="6" fillId="4" borderId="1" xfId="0" applyNumberFormat="1" applyFont="1" applyFill="1" applyBorder="1"/>
    <xf numFmtId="165" fontId="6" fillId="2" borderId="1" xfId="1" applyNumberFormat="1" applyFont="1" applyFill="1" applyBorder="1" applyAlignment="1">
      <alignment horizontal="right" vertical="center"/>
    </xf>
    <xf numFmtId="164" fontId="8" fillId="0" borderId="1" xfId="0" applyNumberFormat="1" applyFont="1" applyBorder="1"/>
    <xf numFmtId="164" fontId="8" fillId="3" borderId="1" xfId="0" applyNumberFormat="1" applyFont="1" applyFill="1" applyBorder="1"/>
    <xf numFmtId="165" fontId="8" fillId="0" borderId="1" xfId="1" applyNumberFormat="1" applyFont="1" applyBorder="1" applyAlignment="1">
      <alignment horizontal="right" vertical="center"/>
    </xf>
    <xf numFmtId="0" fontId="8" fillId="0" borderId="0" xfId="1" applyFont="1"/>
    <xf numFmtId="0" fontId="8" fillId="0" borderId="0" xfId="1" applyFont="1" applyBorder="1" applyAlignment="1">
      <alignment horizontal="left"/>
    </xf>
    <xf numFmtId="0" fontId="8" fillId="0" borderId="3" xfId="0" applyFont="1" applyBorder="1" applyAlignment="1">
      <alignment horizontal="left" vertical="center" wrapText="1"/>
    </xf>
    <xf numFmtId="0" fontId="6" fillId="4" borderId="3" xfId="0" applyFont="1" applyFill="1" applyBorder="1" applyAlignment="1"/>
    <xf numFmtId="0" fontId="6" fillId="3" borderId="7" xfId="1" applyFont="1" applyFill="1" applyBorder="1" applyAlignment="1">
      <alignment horizontal="center" vertical="center" wrapText="1"/>
    </xf>
    <xf numFmtId="165" fontId="8" fillId="0" borderId="7" xfId="1" applyNumberFormat="1" applyFont="1" applyBorder="1" applyAlignment="1">
      <alignment horizontal="right" vertical="center"/>
    </xf>
    <xf numFmtId="165" fontId="6" fillId="2" borderId="7" xfId="1" applyNumberFormat="1" applyFont="1" applyFill="1" applyBorder="1" applyAlignment="1">
      <alignment horizontal="right" vertical="center"/>
    </xf>
    <xf numFmtId="165" fontId="3" fillId="0" borderId="0" xfId="3" applyNumberFormat="1" applyFont="1" applyBorder="1"/>
    <xf numFmtId="0" fontId="6" fillId="0" borderId="0" xfId="1" applyFont="1" applyFill="1" applyBorder="1" applyAlignment="1">
      <alignment horizontal="center" vertical="center"/>
    </xf>
    <xf numFmtId="164" fontId="14" fillId="3" borderId="1" xfId="0" applyNumberFormat="1" applyFont="1" applyFill="1" applyBorder="1"/>
    <xf numFmtId="164" fontId="14" fillId="3" borderId="1" xfId="0" applyNumberFormat="1" applyFont="1" applyFill="1" applyBorder="1" applyAlignment="1">
      <alignment horizontal="right"/>
    </xf>
    <xf numFmtId="0" fontId="12" fillId="0" borderId="2" xfId="0" applyFont="1" applyBorder="1" applyAlignment="1">
      <alignment horizontal="left" vertical="center" wrapText="1"/>
    </xf>
    <xf numFmtId="0" fontId="12" fillId="0" borderId="0" xfId="0" applyFont="1" applyBorder="1" applyAlignment="1">
      <alignment horizontal="left" vertical="center" wrapText="1"/>
    </xf>
    <xf numFmtId="0" fontId="6" fillId="0" borderId="0" xfId="1" applyFont="1" applyAlignment="1">
      <alignment horizontal="left"/>
    </xf>
    <xf numFmtId="0" fontId="8" fillId="0" borderId="0" xfId="1" applyFont="1" applyBorder="1" applyAlignment="1">
      <alignment horizontal="left"/>
    </xf>
    <xf numFmtId="0" fontId="7" fillId="0" borderId="0" xfId="2" applyFont="1" applyAlignment="1">
      <alignment horizontal="left" vertical="center" wrapText="1"/>
    </xf>
    <xf numFmtId="0" fontId="12" fillId="0" borderId="0" xfId="2" applyFont="1" applyBorder="1" applyAlignment="1">
      <alignment horizontal="left" vertical="center" wrapText="1"/>
    </xf>
    <xf numFmtId="0" fontId="12" fillId="0" borderId="2" xfId="2" applyFont="1" applyBorder="1" applyAlignment="1">
      <alignment horizontal="left" vertical="center" wrapText="1"/>
    </xf>
    <xf numFmtId="0" fontId="6" fillId="0" borderId="2" xfId="2" applyFont="1" applyFill="1" applyBorder="1" applyAlignment="1">
      <alignment horizontal="center" vertical="center" wrapText="1"/>
    </xf>
    <xf numFmtId="0" fontId="6" fillId="0" borderId="0" xfId="2" applyFont="1" applyFill="1" applyBorder="1" applyAlignment="1">
      <alignment horizontal="center" vertical="center" wrapText="1"/>
    </xf>
    <xf numFmtId="0" fontId="6" fillId="0" borderId="5" xfId="2" applyFont="1" applyFill="1" applyBorder="1" applyAlignment="1">
      <alignment horizontal="center" vertical="center" wrapText="1"/>
    </xf>
    <xf numFmtId="0" fontId="6" fillId="0" borderId="6" xfId="2" applyFont="1" applyFill="1" applyBorder="1" applyAlignment="1">
      <alignment horizontal="center" vertical="center" wrapText="1"/>
    </xf>
    <xf numFmtId="0" fontId="6" fillId="0" borderId="4" xfId="2" applyFont="1" applyFill="1" applyBorder="1" applyAlignment="1">
      <alignment horizontal="center" vertical="center" wrapText="1"/>
    </xf>
    <xf numFmtId="0" fontId="7" fillId="0" borderId="0" xfId="0" applyFont="1"/>
    <xf numFmtId="0" fontId="6" fillId="0" borderId="0" xfId="0" applyFont="1"/>
    <xf numFmtId="0" fontId="8" fillId="0" borderId="0" xfId="0" applyFont="1"/>
    <xf numFmtId="0" fontId="7" fillId="0" borderId="0" xfId="0" applyFont="1" applyBorder="1" applyAlignment="1"/>
    <xf numFmtId="0" fontId="6" fillId="7" borderId="3" xfId="0" applyFont="1" applyFill="1" applyBorder="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165" fontId="6" fillId="9" borderId="1" xfId="5" applyNumberFormat="1" applyFont="1" applyFill="1" applyBorder="1" applyAlignment="1">
      <alignment horizontal="center" vertical="center" wrapText="1"/>
    </xf>
    <xf numFmtId="165" fontId="6" fillId="9" borderId="7" xfId="5" applyNumberFormat="1" applyFont="1" applyFill="1" applyBorder="1" applyAlignment="1">
      <alignment horizontal="center" vertical="center" wrapText="1"/>
    </xf>
    <xf numFmtId="0" fontId="7" fillId="0" borderId="0" xfId="0" applyFont="1" applyAlignment="1"/>
    <xf numFmtId="0" fontId="10" fillId="0" borderId="3" xfId="0" applyFont="1" applyBorder="1" applyAlignment="1">
      <alignment horizontal="left" vertical="center"/>
    </xf>
    <xf numFmtId="0" fontId="8" fillId="0" borderId="1" xfId="0" applyFont="1" applyBorder="1" applyAlignment="1">
      <alignment horizontal="left" vertical="center" wrapText="1"/>
    </xf>
    <xf numFmtId="164" fontId="7" fillId="0" borderId="1" xfId="0" applyNumberFormat="1" applyFont="1" applyBorder="1" applyAlignment="1">
      <alignment horizontal="right" vertical="center"/>
    </xf>
    <xf numFmtId="164" fontId="8" fillId="9" borderId="1" xfId="0" applyNumberFormat="1" applyFont="1" applyFill="1" applyBorder="1" applyAlignment="1">
      <alignment horizontal="right" vertical="center"/>
    </xf>
    <xf numFmtId="165" fontId="7" fillId="0" borderId="1" xfId="0" applyNumberFormat="1" applyFont="1" applyBorder="1" applyAlignment="1">
      <alignment horizontal="right" vertical="center"/>
    </xf>
    <xf numFmtId="165" fontId="7" fillId="0" borderId="7" xfId="0" applyNumberFormat="1" applyFont="1" applyBorder="1" applyAlignment="1">
      <alignment horizontal="right" vertical="center"/>
    </xf>
    <xf numFmtId="0" fontId="10" fillId="0" borderId="3" xfId="0" applyFont="1" applyFill="1" applyBorder="1" applyAlignment="1">
      <alignment horizontal="left" vertical="center"/>
    </xf>
    <xf numFmtId="0" fontId="8" fillId="0" borderId="1" xfId="0" applyFont="1" applyFill="1" applyBorder="1" applyAlignment="1">
      <alignment horizontal="left" vertical="center" wrapText="1"/>
    </xf>
    <xf numFmtId="164" fontId="21" fillId="10" borderId="3" xfId="2" applyNumberFormat="1" applyFont="1" applyFill="1" applyBorder="1" applyAlignment="1">
      <alignment horizontal="left" vertical="center" wrapText="1"/>
    </xf>
    <xf numFmtId="164" fontId="21" fillId="10" borderId="1" xfId="2" applyNumberFormat="1" applyFont="1" applyFill="1" applyBorder="1" applyAlignment="1">
      <alignment horizontal="left" vertical="center" wrapText="1"/>
    </xf>
    <xf numFmtId="164" fontId="21" fillId="10" borderId="1" xfId="2" applyNumberFormat="1" applyFont="1" applyFill="1" applyBorder="1" applyAlignment="1">
      <alignment horizontal="right" vertical="center" wrapText="1"/>
    </xf>
    <xf numFmtId="164" fontId="21" fillId="9" borderId="1" xfId="2" applyNumberFormat="1" applyFont="1" applyFill="1" applyBorder="1" applyAlignment="1">
      <alignment horizontal="right" vertical="center" wrapText="1"/>
    </xf>
    <xf numFmtId="165" fontId="22" fillId="10" borderId="1" xfId="2" applyNumberFormat="1" applyFont="1" applyFill="1" applyBorder="1" applyAlignment="1">
      <alignment horizontal="right"/>
    </xf>
    <xf numFmtId="165" fontId="22" fillId="10" borderId="7" xfId="2" applyNumberFormat="1" applyFont="1" applyFill="1" applyBorder="1" applyAlignment="1">
      <alignment horizontal="right"/>
    </xf>
    <xf numFmtId="0" fontId="8" fillId="11" borderId="3" xfId="0" applyFont="1" applyFill="1" applyBorder="1" applyAlignment="1">
      <alignment horizontal="left" vertical="center"/>
    </xf>
    <xf numFmtId="0" fontId="8" fillId="11" borderId="1" xfId="0" applyFont="1" applyFill="1" applyBorder="1" applyAlignment="1">
      <alignment horizontal="left" vertical="center"/>
    </xf>
    <xf numFmtId="164" fontId="7" fillId="11" borderId="1" xfId="0" applyNumberFormat="1" applyFont="1" applyFill="1" applyBorder="1" applyAlignment="1">
      <alignment horizontal="right"/>
    </xf>
    <xf numFmtId="164" fontId="8" fillId="9" borderId="1" xfId="0" applyNumberFormat="1" applyFont="1" applyFill="1" applyBorder="1" applyAlignment="1">
      <alignment horizontal="right"/>
    </xf>
    <xf numFmtId="165" fontId="7" fillId="11" borderId="1" xfId="0" applyNumberFormat="1" applyFont="1" applyFill="1" applyBorder="1" applyAlignment="1">
      <alignment horizontal="right"/>
    </xf>
    <xf numFmtId="165" fontId="7" fillId="11" borderId="7" xfId="0" applyNumberFormat="1" applyFont="1" applyFill="1" applyBorder="1" applyAlignment="1">
      <alignment horizontal="right"/>
    </xf>
    <xf numFmtId="0" fontId="7" fillId="10" borderId="3" xfId="0" applyFont="1" applyFill="1" applyBorder="1" applyAlignment="1">
      <alignment horizontal="left"/>
    </xf>
    <xf numFmtId="0" fontId="7" fillId="10" borderId="1" xfId="0" applyFont="1" applyFill="1" applyBorder="1" applyAlignment="1">
      <alignment horizontal="left"/>
    </xf>
    <xf numFmtId="164" fontId="7" fillId="10" borderId="1" xfId="0" applyNumberFormat="1" applyFont="1" applyFill="1" applyBorder="1" applyAlignment="1">
      <alignment horizontal="right"/>
    </xf>
    <xf numFmtId="165" fontId="7" fillId="10" borderId="1" xfId="0" applyNumberFormat="1" applyFont="1" applyFill="1" applyBorder="1" applyAlignment="1">
      <alignment horizontal="right"/>
    </xf>
    <xf numFmtId="165" fontId="7" fillId="10" borderId="7" xfId="0" applyNumberFormat="1" applyFont="1" applyFill="1" applyBorder="1" applyAlignment="1">
      <alignment horizontal="right"/>
    </xf>
    <xf numFmtId="0" fontId="6" fillId="5" borderId="3" xfId="5" applyFont="1" applyFill="1" applyBorder="1" applyAlignment="1">
      <alignment horizontal="left" vertical="center"/>
    </xf>
    <xf numFmtId="0" fontId="6" fillId="5" borderId="1" xfId="5" applyFont="1" applyFill="1" applyBorder="1" applyAlignment="1">
      <alignment horizontal="left" vertical="center"/>
    </xf>
    <xf numFmtId="164" fontId="6" fillId="5" borderId="1" xfId="5" applyNumberFormat="1" applyFont="1" applyFill="1" applyBorder="1" applyAlignment="1">
      <alignment horizontal="right" vertical="center"/>
    </xf>
    <xf numFmtId="164" fontId="6" fillId="9" borderId="1" xfId="5" applyNumberFormat="1" applyFont="1" applyFill="1" applyBorder="1" applyAlignment="1">
      <alignment horizontal="right" vertical="center"/>
    </xf>
    <xf numFmtId="165" fontId="6" fillId="5" borderId="1" xfId="5" applyNumberFormat="1" applyFont="1" applyFill="1" applyBorder="1" applyAlignment="1">
      <alignment horizontal="right" vertical="center"/>
    </xf>
    <xf numFmtId="165" fontId="6" fillId="5" borderId="7" xfId="5" applyNumberFormat="1" applyFont="1" applyFill="1" applyBorder="1" applyAlignment="1">
      <alignment horizontal="right" vertical="center"/>
    </xf>
    <xf numFmtId="0" fontId="23" fillId="0" borderId="0" xfId="0" applyFont="1" applyBorder="1" applyAlignment="1">
      <alignment horizontal="left" vertical="center"/>
    </xf>
    <xf numFmtId="0" fontId="24" fillId="0" borderId="0" xfId="0" applyFont="1" applyAlignment="1">
      <alignment horizontal="left"/>
    </xf>
    <xf numFmtId="0" fontId="9" fillId="0" borderId="0" xfId="0" applyFont="1" applyAlignment="1"/>
    <xf numFmtId="0" fontId="7" fillId="0" borderId="0" xfId="0" applyFont="1" applyBorder="1"/>
    <xf numFmtId="0" fontId="1" fillId="0" borderId="0" xfId="5"/>
    <xf numFmtId="0" fontId="10" fillId="0" borderId="0" xfId="5" applyFont="1"/>
    <xf numFmtId="0" fontId="26" fillId="0" borderId="0" xfId="5" applyFont="1"/>
    <xf numFmtId="165" fontId="26" fillId="0" borderId="0" xfId="5" applyNumberFormat="1" applyFont="1"/>
    <xf numFmtId="165" fontId="1" fillId="0" borderId="0" xfId="5" applyNumberFormat="1"/>
    <xf numFmtId="0" fontId="7" fillId="0" borderId="0" xfId="5" applyFont="1"/>
    <xf numFmtId="0" fontId="1" fillId="0" borderId="0" xfId="5" applyBorder="1"/>
    <xf numFmtId="0" fontId="6" fillId="0" borderId="0" xfId="5" applyFont="1" applyFill="1" applyBorder="1" applyAlignment="1">
      <alignment horizontal="center" vertical="center" wrapText="1"/>
    </xf>
    <xf numFmtId="0" fontId="6" fillId="7" borderId="3" xfId="5" applyFont="1" applyFill="1" applyBorder="1" applyAlignment="1">
      <alignment horizontal="center" vertical="center" wrapText="1"/>
    </xf>
    <xf numFmtId="0" fontId="6" fillId="7" borderId="1" xfId="5" applyFont="1" applyFill="1" applyBorder="1" applyAlignment="1">
      <alignment horizontal="center" vertical="center" wrapText="1"/>
    </xf>
    <xf numFmtId="0" fontId="6" fillId="8" borderId="1" xfId="5" applyFont="1" applyFill="1" applyBorder="1" applyAlignment="1">
      <alignment horizontal="center" vertical="center" wrapText="1"/>
    </xf>
    <xf numFmtId="165" fontId="6" fillId="8" borderId="1" xfId="5" applyNumberFormat="1" applyFont="1" applyFill="1" applyBorder="1" applyAlignment="1">
      <alignment horizontal="center" vertical="center" wrapText="1"/>
    </xf>
    <xf numFmtId="165" fontId="6" fillId="8" borderId="7" xfId="5" applyNumberFormat="1" applyFont="1" applyFill="1" applyBorder="1" applyAlignment="1">
      <alignment horizontal="center" vertical="center" wrapText="1"/>
    </xf>
    <xf numFmtId="0" fontId="1" fillId="0" borderId="0" xfId="5" applyBorder="1" applyAlignment="1">
      <alignment wrapText="1"/>
    </xf>
    <xf numFmtId="0" fontId="1" fillId="0" borderId="0" xfId="5" applyAlignment="1">
      <alignment wrapText="1"/>
    </xf>
    <xf numFmtId="0" fontId="6" fillId="0" borderId="4" xfId="0" applyFont="1" applyBorder="1" applyAlignment="1">
      <alignment horizontal="left" vertical="center" wrapText="1"/>
    </xf>
    <xf numFmtId="0" fontId="8" fillId="0" borderId="4" xfId="0" applyFont="1" applyBorder="1" applyAlignment="1">
      <alignment horizontal="left" vertical="center" wrapText="1"/>
    </xf>
    <xf numFmtId="164" fontId="7" fillId="0" borderId="8" xfId="0" applyNumberFormat="1" applyFont="1" applyBorder="1" applyAlignment="1">
      <alignment horizontal="right" vertical="center" wrapText="1"/>
    </xf>
    <xf numFmtId="164" fontId="7" fillId="0" borderId="9" xfId="0" applyNumberFormat="1" applyFont="1" applyBorder="1" applyAlignment="1">
      <alignment horizontal="right" vertical="center" wrapText="1"/>
    </xf>
    <xf numFmtId="164" fontId="7" fillId="9" borderId="9" xfId="0" applyNumberFormat="1" applyFont="1" applyFill="1" applyBorder="1" applyAlignment="1">
      <alignment horizontal="right" vertical="center" wrapText="1"/>
    </xf>
    <xf numFmtId="165" fontId="7" fillId="0" borderId="9" xfId="0" applyNumberFormat="1" applyFont="1" applyBorder="1" applyAlignment="1">
      <alignment horizontal="right" vertical="center" wrapText="1"/>
    </xf>
    <xf numFmtId="165" fontId="7" fillId="0" borderId="10" xfId="0" applyNumberFormat="1" applyFont="1" applyBorder="1" applyAlignment="1">
      <alignment horizontal="right" vertical="center" wrapText="1"/>
    </xf>
    <xf numFmtId="0" fontId="6" fillId="0" borderId="3" xfId="0" applyFont="1" applyBorder="1" applyAlignment="1">
      <alignment horizontal="left" vertical="center" wrapText="1"/>
    </xf>
    <xf numFmtId="164" fontId="7" fillId="0" borderId="11" xfId="0" applyNumberFormat="1" applyFont="1" applyBorder="1" applyAlignment="1">
      <alignment horizontal="right" vertical="center" wrapText="1"/>
    </xf>
    <xf numFmtId="164" fontId="7" fillId="0" borderId="12" xfId="0" applyNumberFormat="1" applyFont="1" applyBorder="1" applyAlignment="1">
      <alignment horizontal="right" vertical="center" wrapText="1"/>
    </xf>
    <xf numFmtId="164" fontId="7" fillId="9" borderId="12" xfId="0" applyNumberFormat="1" applyFont="1" applyFill="1" applyBorder="1" applyAlignment="1">
      <alignment horizontal="right" vertical="center" wrapText="1"/>
    </xf>
    <xf numFmtId="165" fontId="7" fillId="0" borderId="12" xfId="0" applyNumberFormat="1" applyFont="1" applyBorder="1" applyAlignment="1">
      <alignment horizontal="right" vertical="center" wrapText="1"/>
    </xf>
    <xf numFmtId="165" fontId="7" fillId="0" borderId="13" xfId="0" applyNumberFormat="1" applyFont="1" applyBorder="1" applyAlignment="1">
      <alignment horizontal="right" vertical="center" wrapText="1"/>
    </xf>
    <xf numFmtId="0" fontId="6" fillId="10" borderId="3" xfId="0" applyFont="1" applyFill="1" applyBorder="1" applyAlignment="1">
      <alignment horizontal="left" vertical="center" wrapText="1"/>
    </xf>
    <xf numFmtId="164" fontId="10" fillId="10" borderId="11" xfId="0" applyNumberFormat="1" applyFont="1" applyFill="1" applyBorder="1" applyAlignment="1">
      <alignment horizontal="right" vertical="center" wrapText="1"/>
    </xf>
    <xf numFmtId="164" fontId="10" fillId="10" borderId="12" xfId="0" applyNumberFormat="1" applyFont="1" applyFill="1" applyBorder="1" applyAlignment="1">
      <alignment horizontal="right" vertical="center" wrapText="1"/>
    </xf>
    <xf numFmtId="164" fontId="10" fillId="9" borderId="12" xfId="0" applyNumberFormat="1" applyFont="1" applyFill="1" applyBorder="1" applyAlignment="1">
      <alignment horizontal="right" vertical="center" wrapText="1"/>
    </xf>
    <xf numFmtId="165" fontId="10" fillId="10" borderId="12" xfId="0" applyNumberFormat="1" applyFont="1" applyFill="1" applyBorder="1" applyAlignment="1">
      <alignment horizontal="right" vertical="center" wrapText="1"/>
    </xf>
    <xf numFmtId="165" fontId="10" fillId="10" borderId="13" xfId="0" applyNumberFormat="1" applyFont="1" applyFill="1" applyBorder="1" applyAlignment="1">
      <alignment horizontal="right" vertical="center" wrapText="1"/>
    </xf>
    <xf numFmtId="0" fontId="6" fillId="0" borderId="0"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5" xfId="0" applyFont="1" applyFill="1" applyBorder="1" applyAlignment="1">
      <alignment horizontal="left" vertical="center" wrapText="1"/>
    </xf>
    <xf numFmtId="0" fontId="1" fillId="0" borderId="0" xfId="5" applyFont="1" applyAlignment="1">
      <alignment wrapText="1"/>
    </xf>
    <xf numFmtId="0" fontId="6" fillId="10" borderId="15" xfId="0" applyFont="1" applyFill="1" applyBorder="1" applyAlignment="1">
      <alignment horizontal="left" vertical="center" wrapText="1"/>
    </xf>
    <xf numFmtId="0" fontId="10" fillId="0" borderId="5" xfId="0" applyFont="1" applyBorder="1" applyAlignment="1">
      <alignment horizontal="left" vertical="center" wrapText="1"/>
    </xf>
    <xf numFmtId="0" fontId="7" fillId="0" borderId="15" xfId="0" applyFont="1" applyBorder="1" applyAlignment="1">
      <alignment horizontal="left" vertical="center" wrapText="1"/>
    </xf>
    <xf numFmtId="0" fontId="10" fillId="0" borderId="6" xfId="0" applyFont="1" applyBorder="1" applyAlignment="1">
      <alignment horizontal="left" vertical="center" wrapText="1"/>
    </xf>
    <xf numFmtId="0" fontId="10" fillId="0" borderId="4" xfId="0" applyFont="1" applyBorder="1" applyAlignment="1">
      <alignment horizontal="left" vertical="center" wrapText="1"/>
    </xf>
    <xf numFmtId="0" fontId="10" fillId="10" borderId="15" xfId="0" applyFont="1" applyFill="1" applyBorder="1" applyAlignment="1">
      <alignment horizontal="left" vertical="center" wrapText="1"/>
    </xf>
    <xf numFmtId="0" fontId="10" fillId="0" borderId="0" xfId="0" applyFont="1" applyBorder="1" applyAlignment="1">
      <alignment horizontal="left" vertical="center" wrapText="1"/>
    </xf>
    <xf numFmtId="164" fontId="7" fillId="0" borderId="12" xfId="0" applyNumberFormat="1" applyFont="1" applyFill="1" applyBorder="1" applyAlignment="1">
      <alignment horizontal="right" vertical="center" wrapText="1"/>
    </xf>
    <xf numFmtId="164" fontId="6" fillId="9" borderId="12" xfId="0" applyNumberFormat="1" applyFont="1" applyFill="1" applyBorder="1" applyAlignment="1">
      <alignment horizontal="righ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5" borderId="18" xfId="0" applyFont="1" applyFill="1" applyBorder="1" applyAlignment="1">
      <alignment horizontal="left" vertical="center" wrapText="1"/>
    </xf>
    <xf numFmtId="164" fontId="6" fillId="5" borderId="19" xfId="0" applyNumberFormat="1" applyFont="1" applyFill="1" applyBorder="1" applyAlignment="1">
      <alignment horizontal="right" vertical="center" wrapText="1"/>
    </xf>
    <xf numFmtId="164" fontId="6" fillId="5" borderId="20" xfId="0" applyNumberFormat="1" applyFont="1" applyFill="1" applyBorder="1" applyAlignment="1">
      <alignment horizontal="right" vertical="center" wrapText="1"/>
    </xf>
    <xf numFmtId="164" fontId="6" fillId="9" borderId="20" xfId="0" applyNumberFormat="1" applyFont="1" applyFill="1" applyBorder="1" applyAlignment="1">
      <alignment horizontal="right" vertical="center" wrapText="1"/>
    </xf>
    <xf numFmtId="165" fontId="6" fillId="7" borderId="20" xfId="5" applyNumberFormat="1" applyFont="1" applyFill="1" applyBorder="1" applyAlignment="1">
      <alignment horizontal="right" vertical="center" wrapText="1"/>
    </xf>
    <xf numFmtId="165" fontId="6" fillId="7" borderId="21" xfId="5" applyNumberFormat="1" applyFont="1" applyFill="1" applyBorder="1" applyAlignment="1">
      <alignment horizontal="right" vertical="center" wrapText="1"/>
    </xf>
    <xf numFmtId="0" fontId="23" fillId="0" borderId="0" xfId="0" applyFont="1" applyBorder="1" applyAlignment="1">
      <alignment horizontal="left" wrapText="1"/>
    </xf>
    <xf numFmtId="0" fontId="23" fillId="0" borderId="22" xfId="0" applyFont="1" applyBorder="1" applyAlignment="1">
      <alignment horizontal="left" wrapText="1"/>
    </xf>
    <xf numFmtId="0" fontId="12" fillId="0" borderId="0" xfId="5" applyFont="1" applyAlignment="1">
      <alignment horizontal="left" vertical="center" wrapText="1"/>
    </xf>
    <xf numFmtId="0" fontId="15" fillId="0" borderId="0" xfId="5" applyFont="1" applyAlignment="1">
      <alignment wrapText="1"/>
    </xf>
    <xf numFmtId="165" fontId="1" fillId="0" borderId="0" xfId="5" applyNumberFormat="1" applyAlignment="1">
      <alignment wrapText="1"/>
    </xf>
    <xf numFmtId="0" fontId="6" fillId="0" borderId="0" xfId="0" applyFont="1" applyFill="1" applyBorder="1" applyAlignment="1">
      <alignment horizontal="left"/>
    </xf>
    <xf numFmtId="0" fontId="27" fillId="0" borderId="0" xfId="0" applyFont="1" applyFill="1" applyBorder="1" applyAlignment="1">
      <alignment horizontal="left"/>
    </xf>
    <xf numFmtId="164" fontId="27" fillId="0" borderId="0" xfId="0" applyNumberFormat="1" applyFont="1" applyFill="1" applyBorder="1"/>
    <xf numFmtId="0" fontId="2" fillId="0" borderId="0" xfId="2" applyFill="1"/>
    <xf numFmtId="0" fontId="8" fillId="0" borderId="0" xfId="0" applyFont="1" applyFill="1" applyBorder="1" applyAlignment="1">
      <alignment horizontal="left"/>
    </xf>
    <xf numFmtId="0" fontId="28" fillId="0" borderId="0" xfId="0" applyFont="1" applyFill="1" applyBorder="1" applyAlignment="1">
      <alignment horizontal="left"/>
    </xf>
    <xf numFmtId="0" fontId="6" fillId="5" borderId="3" xfId="2" applyFont="1" applyFill="1" applyBorder="1" applyAlignment="1">
      <alignment horizontal="center" vertical="center" wrapText="1"/>
    </xf>
    <xf numFmtId="0" fontId="6" fillId="9" borderId="1" xfId="2" applyFont="1" applyFill="1" applyBorder="1" applyAlignment="1">
      <alignment horizontal="center" vertical="center" wrapText="1"/>
    </xf>
    <xf numFmtId="0" fontId="6" fillId="9" borderId="7" xfId="2" applyFont="1" applyFill="1" applyBorder="1" applyAlignment="1">
      <alignment horizontal="center" vertical="center" wrapText="1"/>
    </xf>
    <xf numFmtId="0" fontId="7" fillId="0" borderId="3" xfId="2" applyFont="1" applyFill="1" applyBorder="1" applyAlignment="1">
      <alignment horizontal="center" vertical="center" wrapText="1"/>
    </xf>
    <xf numFmtId="0" fontId="7" fillId="0" borderId="1" xfId="2" applyFont="1" applyFill="1" applyBorder="1" applyAlignment="1">
      <alignment horizontal="left" vertical="center" wrapText="1"/>
    </xf>
    <xf numFmtId="0" fontId="7" fillId="0" borderId="1" xfId="2" applyFont="1" applyFill="1" applyBorder="1" applyAlignment="1">
      <alignment horizontal="left"/>
    </xf>
    <xf numFmtId="164" fontId="7" fillId="0" borderId="1" xfId="2" applyNumberFormat="1" applyFont="1" applyFill="1" applyBorder="1" applyAlignment="1">
      <alignment horizontal="right" vertical="center"/>
    </xf>
    <xf numFmtId="164" fontId="7" fillId="12" borderId="1" xfId="2" applyNumberFormat="1" applyFont="1" applyFill="1" applyBorder="1" applyAlignment="1">
      <alignment horizontal="right" vertical="center"/>
    </xf>
    <xf numFmtId="165" fontId="8" fillId="0" borderId="1" xfId="2" applyNumberFormat="1" applyFont="1" applyFill="1" applyBorder="1" applyAlignment="1">
      <alignment horizontal="right" vertical="center"/>
    </xf>
    <xf numFmtId="165" fontId="8" fillId="0" borderId="7" xfId="2" applyNumberFormat="1" applyFont="1" applyFill="1" applyBorder="1" applyAlignment="1">
      <alignment horizontal="right" vertical="center"/>
    </xf>
    <xf numFmtId="164" fontId="7" fillId="0" borderId="1" xfId="2" applyNumberFormat="1" applyFont="1" applyFill="1" applyBorder="1" applyAlignment="1">
      <alignment horizontal="right" vertical="center" wrapText="1"/>
    </xf>
    <xf numFmtId="0" fontId="7" fillId="0" borderId="3" xfId="2" applyFont="1" applyFill="1" applyBorder="1" applyAlignment="1">
      <alignment horizontal="center" vertical="center" wrapText="1"/>
    </xf>
    <xf numFmtId="0" fontId="7" fillId="0" borderId="1" xfId="2" applyFont="1" applyBorder="1" applyAlignment="1">
      <alignment horizontal="center" vertical="center" wrapText="1"/>
    </xf>
    <xf numFmtId="0" fontId="7" fillId="0" borderId="1" xfId="2" applyFont="1" applyBorder="1" applyAlignment="1">
      <alignment horizontal="left" vertical="center" wrapText="1"/>
    </xf>
    <xf numFmtId="164" fontId="7" fillId="0" borderId="1" xfId="2" applyNumberFormat="1" applyFont="1" applyBorder="1" applyAlignment="1">
      <alignment horizontal="right" vertical="center" wrapText="1"/>
    </xf>
    <xf numFmtId="0" fontId="7" fillId="0" borderId="3" xfId="2" applyFont="1" applyFill="1" applyBorder="1" applyAlignment="1">
      <alignment horizontal="center"/>
    </xf>
    <xf numFmtId="0" fontId="7" fillId="0" borderId="7" xfId="2" applyFont="1" applyBorder="1" applyAlignment="1">
      <alignment horizontal="left" vertical="center" wrapText="1"/>
    </xf>
    <xf numFmtId="0" fontId="7" fillId="0" borderId="3" xfId="2" applyFont="1" applyBorder="1" applyAlignment="1">
      <alignment horizontal="left" vertical="center" wrapText="1"/>
    </xf>
    <xf numFmtId="164" fontId="7" fillId="12" borderId="1" xfId="2" applyNumberFormat="1" applyFont="1" applyFill="1" applyBorder="1" applyAlignment="1">
      <alignment horizontal="right" vertical="center" wrapText="1"/>
    </xf>
    <xf numFmtId="0" fontId="6" fillId="13" borderId="3" xfId="2" applyFont="1" applyFill="1" applyBorder="1" applyAlignment="1">
      <alignment horizontal="left" vertical="center" wrapText="1"/>
    </xf>
    <xf numFmtId="0" fontId="6" fillId="13" borderId="1" xfId="2" applyFont="1" applyFill="1" applyBorder="1" applyAlignment="1">
      <alignment horizontal="left" vertical="center" wrapText="1"/>
    </xf>
    <xf numFmtId="164" fontId="10" fillId="13" borderId="1" xfId="2" applyNumberFormat="1" applyFont="1" applyFill="1" applyBorder="1" applyAlignment="1">
      <alignment horizontal="right" vertical="center" wrapText="1"/>
    </xf>
    <xf numFmtId="164" fontId="10" fillId="13" borderId="1" xfId="2" applyNumberFormat="1" applyFont="1" applyFill="1" applyBorder="1" applyAlignment="1">
      <alignment horizontal="right" vertical="center"/>
    </xf>
    <xf numFmtId="164" fontId="10" fillId="12" borderId="1" xfId="2" applyNumberFormat="1" applyFont="1" applyFill="1" applyBorder="1" applyAlignment="1">
      <alignment horizontal="right" vertical="center"/>
    </xf>
    <xf numFmtId="165" fontId="6" fillId="13" borderId="1" xfId="2" applyNumberFormat="1" applyFont="1" applyFill="1" applyBorder="1" applyAlignment="1">
      <alignment horizontal="right" vertical="center"/>
    </xf>
    <xf numFmtId="165" fontId="6" fillId="13" borderId="7" xfId="2" applyNumberFormat="1" applyFont="1" applyFill="1" applyBorder="1" applyAlignment="1">
      <alignment horizontal="right" vertical="center"/>
    </xf>
    <xf numFmtId="0" fontId="7" fillId="10" borderId="3" xfId="2" applyFont="1" applyFill="1" applyBorder="1" applyAlignment="1">
      <alignment horizontal="left" vertical="center" wrapText="1"/>
    </xf>
    <xf numFmtId="0" fontId="7" fillId="10" borderId="1" xfId="2" applyFont="1" applyFill="1" applyBorder="1" applyAlignment="1">
      <alignment horizontal="left" vertical="center" wrapText="1"/>
    </xf>
    <xf numFmtId="164" fontId="7" fillId="10" borderId="1" xfId="0" applyNumberFormat="1" applyFont="1" applyFill="1" applyBorder="1" applyAlignment="1">
      <alignment horizontal="right" vertical="center"/>
    </xf>
    <xf numFmtId="165" fontId="8" fillId="10" borderId="1" xfId="2" applyNumberFormat="1" applyFont="1" applyFill="1" applyBorder="1" applyAlignment="1">
      <alignment horizontal="right" vertical="center"/>
    </xf>
    <xf numFmtId="165" fontId="8" fillId="10" borderId="7" xfId="2" applyNumberFormat="1" applyFont="1" applyFill="1" applyBorder="1" applyAlignment="1">
      <alignment horizontal="right" vertical="center"/>
    </xf>
    <xf numFmtId="0" fontId="8" fillId="5" borderId="3" xfId="2" applyFont="1" applyFill="1" applyBorder="1" applyAlignment="1">
      <alignment horizontal="left" vertical="center" wrapText="1"/>
    </xf>
    <xf numFmtId="0" fontId="8" fillId="5" borderId="1" xfId="2" applyFont="1" applyFill="1" applyBorder="1" applyAlignment="1">
      <alignment horizontal="left" vertical="center" wrapText="1"/>
    </xf>
    <xf numFmtId="164" fontId="8" fillId="5" borderId="1" xfId="2" applyNumberFormat="1" applyFont="1" applyFill="1" applyBorder="1" applyAlignment="1">
      <alignment horizontal="right" vertical="center" wrapText="1"/>
    </xf>
    <xf numFmtId="164" fontId="8" fillId="5" borderId="1" xfId="2" applyNumberFormat="1" applyFont="1" applyFill="1" applyBorder="1" applyAlignment="1">
      <alignment horizontal="right" vertical="center"/>
    </xf>
    <xf numFmtId="165" fontId="8" fillId="5" borderId="1" xfId="2" applyNumberFormat="1" applyFont="1" applyFill="1" applyBorder="1" applyAlignment="1">
      <alignment horizontal="right" vertical="center"/>
    </xf>
    <xf numFmtId="165" fontId="8" fillId="5" borderId="7" xfId="2" applyNumberFormat="1" applyFont="1" applyFill="1" applyBorder="1" applyAlignment="1">
      <alignment horizontal="right" vertical="center"/>
    </xf>
    <xf numFmtId="0" fontId="6" fillId="14" borderId="3" xfId="2" applyFont="1" applyFill="1" applyBorder="1" applyAlignment="1">
      <alignment horizontal="left" vertical="center" wrapText="1"/>
    </xf>
    <xf numFmtId="0" fontId="6" fillId="14" borderId="1" xfId="2" applyFont="1" applyFill="1" applyBorder="1" applyAlignment="1">
      <alignment horizontal="left" vertical="center" wrapText="1"/>
    </xf>
    <xf numFmtId="164" fontId="6" fillId="14" borderId="1" xfId="2" applyNumberFormat="1" applyFont="1" applyFill="1" applyBorder="1" applyAlignment="1">
      <alignment horizontal="right" vertical="center" wrapText="1"/>
    </xf>
    <xf numFmtId="164" fontId="6" fillId="14" borderId="1" xfId="2" applyNumberFormat="1" applyFont="1" applyFill="1" applyBorder="1" applyAlignment="1">
      <alignment horizontal="right" vertical="center"/>
    </xf>
    <xf numFmtId="164" fontId="14" fillId="9" borderId="1" xfId="2" applyNumberFormat="1" applyFont="1" applyFill="1" applyBorder="1" applyAlignment="1">
      <alignment horizontal="right" vertical="center"/>
    </xf>
    <xf numFmtId="165" fontId="6" fillId="14" borderId="1" xfId="2" applyNumberFormat="1" applyFont="1" applyFill="1" applyBorder="1" applyAlignment="1">
      <alignment horizontal="right" vertical="center"/>
    </xf>
    <xf numFmtId="165" fontId="6" fillId="14" borderId="7" xfId="2" applyNumberFormat="1" applyFont="1" applyFill="1" applyBorder="1" applyAlignment="1">
      <alignment horizontal="right" vertical="center"/>
    </xf>
    <xf numFmtId="0" fontId="12" fillId="0" borderId="0" xfId="2" applyFont="1" applyFill="1" applyBorder="1" applyAlignment="1">
      <alignment horizontal="left" vertical="center" wrapText="1"/>
    </xf>
    <xf numFmtId="0" fontId="24" fillId="0" borderId="0" xfId="2" applyFont="1" applyAlignment="1">
      <alignment horizontal="left"/>
    </xf>
    <xf numFmtId="164" fontId="24" fillId="0" borderId="0" xfId="2" applyNumberFormat="1" applyFont="1" applyAlignment="1">
      <alignment horizontal="left"/>
    </xf>
    <xf numFmtId="0" fontId="24" fillId="0" borderId="0" xfId="2" applyFont="1"/>
    <xf numFmtId="0" fontId="29" fillId="0" borderId="0" xfId="2" applyFont="1"/>
    <xf numFmtId="0" fontId="29" fillId="0" borderId="0" xfId="2" applyFont="1" applyAlignment="1"/>
    <xf numFmtId="0" fontId="29" fillId="0" borderId="0" xfId="2" applyFont="1" applyBorder="1"/>
    <xf numFmtId="0" fontId="6" fillId="9" borderId="1" xfId="2" applyFont="1" applyFill="1" applyBorder="1" applyAlignment="1">
      <alignment horizontal="center" vertical="center"/>
    </xf>
    <xf numFmtId="164" fontId="29" fillId="0" borderId="0" xfId="2" applyNumberFormat="1" applyFont="1" applyBorder="1"/>
    <xf numFmtId="0" fontId="8" fillId="0" borderId="3" xfId="2" applyFont="1" applyFill="1" applyBorder="1" applyAlignment="1">
      <alignment horizontal="center" vertical="center" wrapText="1"/>
    </xf>
    <xf numFmtId="0" fontId="8" fillId="0" borderId="1" xfId="2" applyFont="1" applyFill="1" applyBorder="1" applyAlignment="1">
      <alignment horizontal="left" vertical="center" wrapText="1"/>
    </xf>
    <xf numFmtId="0" fontId="8" fillId="0" borderId="1" xfId="2" applyFont="1" applyBorder="1" applyAlignment="1">
      <alignment horizontal="left" vertical="center" wrapText="1"/>
    </xf>
    <xf numFmtId="164" fontId="8" fillId="0" borderId="1" xfId="2" applyNumberFormat="1" applyFont="1" applyBorder="1" applyAlignment="1">
      <alignment horizontal="right" vertical="center" wrapText="1"/>
    </xf>
    <xf numFmtId="164" fontId="8" fillId="0" borderId="1" xfId="2" applyNumberFormat="1" applyFont="1" applyFill="1" applyBorder="1" applyAlignment="1">
      <alignment horizontal="right" vertical="center"/>
    </xf>
    <xf numFmtId="164" fontId="8" fillId="9" borderId="1" xfId="2" applyNumberFormat="1" applyFont="1" applyFill="1" applyBorder="1" applyAlignment="1">
      <alignment horizontal="right" vertical="center"/>
    </xf>
    <xf numFmtId="0" fontId="8" fillId="0" borderId="3" xfId="2" applyFont="1" applyFill="1" applyBorder="1" applyAlignment="1">
      <alignment horizontal="center" vertical="center"/>
    </xf>
    <xf numFmtId="0" fontId="8" fillId="0" borderId="1" xfId="2" applyFont="1" applyFill="1" applyBorder="1" applyAlignment="1">
      <alignment horizontal="left" vertical="center"/>
    </xf>
    <xf numFmtId="0" fontId="8" fillId="10" borderId="1" xfId="2" applyFont="1" applyFill="1" applyBorder="1" applyAlignment="1">
      <alignment horizontal="left" vertical="center" wrapText="1"/>
    </xf>
    <xf numFmtId="0" fontId="8" fillId="10" borderId="1" xfId="2" applyFont="1" applyFill="1" applyBorder="1" applyAlignment="1">
      <alignment horizontal="left" vertical="center"/>
    </xf>
    <xf numFmtId="164" fontId="8" fillId="10" borderId="1" xfId="2" applyNumberFormat="1" applyFont="1" applyFill="1" applyBorder="1" applyAlignment="1">
      <alignment horizontal="right" vertical="center"/>
    </xf>
    <xf numFmtId="164" fontId="8" fillId="0" borderId="1" xfId="2" applyNumberFormat="1" applyFont="1" applyFill="1" applyBorder="1" applyAlignment="1">
      <alignment horizontal="right" vertical="center" wrapText="1"/>
    </xf>
    <xf numFmtId="0" fontId="8" fillId="0" borderId="3" xfId="2" applyFont="1" applyFill="1" applyBorder="1" applyAlignment="1">
      <alignment horizontal="center" vertical="center" wrapText="1"/>
    </xf>
    <xf numFmtId="0" fontId="8" fillId="0" borderId="3" xfId="2" applyFont="1" applyBorder="1" applyAlignment="1">
      <alignment horizontal="center" vertical="center" wrapText="1"/>
    </xf>
    <xf numFmtId="0" fontId="6" fillId="10" borderId="3" xfId="2" applyFont="1" applyFill="1" applyBorder="1" applyAlignment="1">
      <alignment horizontal="left" vertical="center" wrapText="1"/>
    </xf>
    <xf numFmtId="0" fontId="6" fillId="10" borderId="1" xfId="2" applyFont="1" applyFill="1" applyBorder="1" applyAlignment="1">
      <alignment horizontal="left" vertical="center" wrapText="1"/>
    </xf>
    <xf numFmtId="164" fontId="6" fillId="10" borderId="1" xfId="2" applyNumberFormat="1" applyFont="1" applyFill="1" applyBorder="1" applyAlignment="1">
      <alignment horizontal="right" vertical="center" wrapText="1"/>
    </xf>
    <xf numFmtId="164" fontId="6" fillId="10" borderId="1" xfId="2" applyNumberFormat="1" applyFont="1" applyFill="1" applyBorder="1" applyAlignment="1">
      <alignment horizontal="right" vertical="center"/>
    </xf>
    <xf numFmtId="164" fontId="6" fillId="9" borderId="1" xfId="2" applyNumberFormat="1" applyFont="1" applyFill="1" applyBorder="1" applyAlignment="1">
      <alignment horizontal="right" vertical="center"/>
    </xf>
    <xf numFmtId="165" fontId="6" fillId="10" borderId="1" xfId="2" applyNumberFormat="1" applyFont="1" applyFill="1" applyBorder="1" applyAlignment="1">
      <alignment horizontal="right" vertical="center"/>
    </xf>
    <xf numFmtId="165" fontId="6" fillId="10" borderId="7" xfId="2" applyNumberFormat="1" applyFont="1" applyFill="1" applyBorder="1" applyAlignment="1">
      <alignment horizontal="right" vertical="center"/>
    </xf>
    <xf numFmtId="0" fontId="8" fillId="2" borderId="3" xfId="2" applyFont="1" applyFill="1" applyBorder="1" applyAlignment="1">
      <alignment horizontal="left" vertical="center" wrapText="1"/>
    </xf>
    <xf numFmtId="0" fontId="8" fillId="2" borderId="1" xfId="2" applyFont="1" applyFill="1" applyBorder="1" applyAlignment="1">
      <alignment horizontal="left" vertical="center" wrapText="1"/>
    </xf>
    <xf numFmtId="164" fontId="8" fillId="2" borderId="1" xfId="2" applyNumberFormat="1" applyFont="1" applyFill="1" applyBorder="1" applyAlignment="1">
      <alignment horizontal="right" vertical="center"/>
    </xf>
    <xf numFmtId="165" fontId="8" fillId="2" borderId="1" xfId="2" applyNumberFormat="1" applyFont="1" applyFill="1" applyBorder="1" applyAlignment="1">
      <alignment horizontal="right" vertical="center"/>
    </xf>
    <xf numFmtId="165" fontId="8" fillId="2" borderId="7" xfId="2" applyNumberFormat="1" applyFont="1" applyFill="1" applyBorder="1" applyAlignment="1">
      <alignment horizontal="right" vertical="center"/>
    </xf>
    <xf numFmtId="0" fontId="6" fillId="5" borderId="3" xfId="2" applyFont="1" applyFill="1" applyBorder="1" applyAlignment="1">
      <alignment horizontal="left" vertical="center" wrapText="1"/>
    </xf>
    <xf numFmtId="0" fontId="6" fillId="5" borderId="1" xfId="2" applyFont="1" applyFill="1" applyBorder="1" applyAlignment="1">
      <alignment horizontal="left" vertical="center" wrapText="1"/>
    </xf>
    <xf numFmtId="164" fontId="6" fillId="5" borderId="1" xfId="2" applyNumberFormat="1" applyFont="1" applyFill="1" applyBorder="1" applyAlignment="1">
      <alignment horizontal="right" vertical="center" wrapText="1"/>
    </xf>
    <xf numFmtId="164" fontId="6" fillId="5" borderId="1" xfId="2" applyNumberFormat="1" applyFont="1" applyFill="1" applyBorder="1" applyAlignment="1">
      <alignment horizontal="right" vertical="center"/>
    </xf>
    <xf numFmtId="165" fontId="6" fillId="5" borderId="1" xfId="2" applyNumberFormat="1" applyFont="1" applyFill="1" applyBorder="1" applyAlignment="1">
      <alignment horizontal="right" vertical="center"/>
    </xf>
    <xf numFmtId="165" fontId="6" fillId="5" borderId="7" xfId="2" applyNumberFormat="1" applyFont="1" applyFill="1" applyBorder="1" applyAlignment="1">
      <alignment horizontal="right" vertical="center"/>
    </xf>
    <xf numFmtId="0" fontId="8" fillId="11" borderId="3" xfId="2" applyFont="1" applyFill="1" applyBorder="1" applyAlignment="1">
      <alignment horizontal="left" vertical="center" wrapText="1"/>
    </xf>
    <xf numFmtId="0" fontId="8" fillId="11" borderId="1" xfId="2" applyFont="1" applyFill="1" applyBorder="1" applyAlignment="1">
      <alignment horizontal="left" vertical="center" wrapText="1"/>
    </xf>
    <xf numFmtId="164" fontId="8" fillId="11" borderId="1" xfId="2" applyNumberFormat="1" applyFont="1" applyFill="1" applyBorder="1" applyAlignment="1">
      <alignment horizontal="right" vertical="center"/>
    </xf>
    <xf numFmtId="165" fontId="30" fillId="0" borderId="1" xfId="2" applyNumberFormat="1" applyFont="1" applyFill="1" applyBorder="1" applyAlignment="1">
      <alignment horizontal="right" vertical="center"/>
    </xf>
    <xf numFmtId="165" fontId="8" fillId="11" borderId="1" xfId="2" applyNumberFormat="1" applyFont="1" applyFill="1" applyBorder="1" applyAlignment="1">
      <alignment horizontal="right" vertical="center"/>
    </xf>
    <xf numFmtId="165" fontId="8" fillId="11" borderId="7" xfId="2" applyNumberFormat="1" applyFont="1" applyFill="1" applyBorder="1" applyAlignment="1">
      <alignment horizontal="right" vertical="center"/>
    </xf>
    <xf numFmtId="0" fontId="8" fillId="10" borderId="3" xfId="2" applyFont="1" applyFill="1" applyBorder="1" applyAlignment="1">
      <alignment horizontal="left" vertical="center" wrapText="1"/>
    </xf>
    <xf numFmtId="165" fontId="10" fillId="14" borderId="1" xfId="2" applyNumberFormat="1" applyFont="1" applyFill="1" applyBorder="1" applyAlignment="1">
      <alignment horizontal="right" vertical="center"/>
    </xf>
    <xf numFmtId="165" fontId="10" fillId="14" borderId="7" xfId="2" applyNumberFormat="1" applyFont="1" applyFill="1" applyBorder="1" applyAlignment="1">
      <alignment horizontal="right" vertical="center"/>
    </xf>
    <xf numFmtId="0" fontId="31" fillId="0" borderId="0" xfId="2" applyFont="1" applyFill="1" applyBorder="1" applyAlignment="1">
      <alignment horizontal="left" vertical="center" wrapText="1"/>
    </xf>
    <xf numFmtId="164" fontId="29" fillId="0" borderId="0" xfId="2" applyNumberFormat="1" applyFont="1"/>
    <xf numFmtId="0" fontId="32" fillId="0" borderId="0" xfId="5" applyFont="1"/>
    <xf numFmtId="0" fontId="2" fillId="0" borderId="0" xfId="2" applyAlignment="1">
      <alignment horizontal="left"/>
    </xf>
    <xf numFmtId="0" fontId="33" fillId="0" borderId="0" xfId="2" applyFont="1" applyAlignment="1">
      <alignment horizontal="left"/>
    </xf>
    <xf numFmtId="0" fontId="29" fillId="0" borderId="0" xfId="2" applyFont="1" applyBorder="1" applyAlignment="1"/>
    <xf numFmtId="0" fontId="34" fillId="0" borderId="0" xfId="2" applyFont="1" applyFill="1" applyBorder="1" applyAlignment="1">
      <alignment horizontal="left"/>
    </xf>
    <xf numFmtId="0" fontId="33" fillId="0" borderId="0" xfId="2" applyFont="1" applyFill="1" applyBorder="1" applyAlignment="1">
      <alignment horizontal="left"/>
    </xf>
    <xf numFmtId="164" fontId="33" fillId="0" borderId="0" xfId="2" applyNumberFormat="1" applyFont="1" applyFill="1" applyBorder="1" applyAlignment="1">
      <alignment horizontal="right"/>
    </xf>
    <xf numFmtId="165" fontId="31" fillId="0" borderId="0" xfId="2" applyNumberFormat="1" applyFont="1" applyFill="1" applyBorder="1" applyAlignment="1">
      <alignment horizontal="right"/>
    </xf>
    <xf numFmtId="0" fontId="0" fillId="0" borderId="0" xfId="0" applyAlignment="1">
      <alignment horizontal="left"/>
    </xf>
    <xf numFmtId="0" fontId="7" fillId="0" borderId="0" xfId="0" applyFont="1" applyAlignment="1">
      <alignment horizontal="left"/>
    </xf>
    <xf numFmtId="0" fontId="6" fillId="6" borderId="6" xfId="5" applyFont="1" applyFill="1" applyBorder="1" applyAlignment="1">
      <alignment horizontal="left" vertical="center"/>
    </xf>
    <xf numFmtId="0" fontId="6" fillId="5" borderId="23" xfId="5" applyFont="1" applyFill="1" applyBorder="1" applyAlignment="1">
      <alignment horizontal="center" vertical="center" wrapText="1"/>
    </xf>
    <xf numFmtId="0" fontId="7" fillId="0" borderId="0" xfId="5" applyFont="1" applyBorder="1" applyAlignment="1">
      <alignment vertical="center"/>
    </xf>
    <xf numFmtId="0" fontId="6" fillId="6" borderId="4" xfId="5" applyFont="1" applyFill="1" applyBorder="1" applyAlignment="1">
      <alignment horizontal="left" vertical="center"/>
    </xf>
    <xf numFmtId="0" fontId="6" fillId="5" borderId="11" xfId="5" applyFont="1" applyFill="1" applyBorder="1" applyAlignment="1">
      <alignment horizontal="center" vertical="center" wrapText="1"/>
    </xf>
    <xf numFmtId="0" fontId="6" fillId="5" borderId="12" xfId="5" applyFont="1" applyFill="1" applyBorder="1" applyAlignment="1">
      <alignment horizontal="center" vertical="center" wrapText="1"/>
    </xf>
    <xf numFmtId="0" fontId="6" fillId="5" borderId="13" xfId="5" applyFont="1" applyFill="1" applyBorder="1" applyAlignment="1">
      <alignment horizontal="center" vertical="center" wrapText="1"/>
    </xf>
    <xf numFmtId="0" fontId="7" fillId="0" borderId="0" xfId="5" applyFont="1" applyBorder="1"/>
    <xf numFmtId="0" fontId="0" fillId="0" borderId="0" xfId="0" applyBorder="1"/>
    <xf numFmtId="0" fontId="35" fillId="0" borderId="8" xfId="5" applyFont="1" applyBorder="1" applyAlignment="1">
      <alignment horizontal="left" vertical="center" wrapText="1"/>
    </xf>
    <xf numFmtId="164" fontId="35" fillId="0" borderId="12" xfId="5" applyNumberFormat="1" applyFont="1" applyBorder="1" applyAlignment="1">
      <alignment horizontal="right" vertical="center"/>
    </xf>
    <xf numFmtId="164" fontId="35" fillId="10" borderId="12" xfId="5" applyNumberFormat="1" applyFont="1" applyFill="1" applyBorder="1" applyAlignment="1">
      <alignment horizontal="right" vertical="center"/>
    </xf>
    <xf numFmtId="165" fontId="35" fillId="0" borderId="13" xfId="5" applyNumberFormat="1" applyFont="1" applyBorder="1" applyAlignment="1">
      <alignment horizontal="right" vertical="center"/>
    </xf>
    <xf numFmtId="165" fontId="0" fillId="0" borderId="0" xfId="3" applyNumberFormat="1" applyFont="1"/>
    <xf numFmtId="0" fontId="35" fillId="0" borderId="11" xfId="5" applyFont="1" applyBorder="1" applyAlignment="1">
      <alignment horizontal="left" vertical="center" wrapText="1"/>
    </xf>
    <xf numFmtId="0" fontId="6" fillId="5" borderId="11" xfId="5" applyFont="1" applyFill="1" applyBorder="1" applyAlignment="1">
      <alignment vertical="center" wrapText="1"/>
    </xf>
    <xf numFmtId="164" fontId="6" fillId="5" borderId="12" xfId="5" applyNumberFormat="1" applyFont="1" applyFill="1" applyBorder="1" applyAlignment="1">
      <alignment horizontal="right" vertical="center"/>
    </xf>
    <xf numFmtId="165" fontId="6" fillId="5" borderId="13" xfId="5" applyNumberFormat="1" applyFont="1" applyFill="1" applyBorder="1" applyAlignment="1">
      <alignment horizontal="right" vertical="center"/>
    </xf>
    <xf numFmtId="0" fontId="6" fillId="10" borderId="24" xfId="5" applyFont="1" applyFill="1" applyBorder="1" applyAlignment="1">
      <alignment vertical="center" wrapText="1"/>
    </xf>
    <xf numFmtId="165" fontId="6" fillId="10" borderId="20" xfId="5" applyNumberFormat="1" applyFont="1" applyFill="1" applyBorder="1" applyAlignment="1">
      <alignment horizontal="right" vertical="center"/>
    </xf>
    <xf numFmtId="0" fontId="8" fillId="10" borderId="21" xfId="5" applyFont="1" applyFill="1" applyBorder="1" applyAlignment="1">
      <alignment horizontal="right" vertical="center"/>
    </xf>
    <xf numFmtId="165" fontId="7" fillId="0" borderId="0" xfId="3" applyNumberFormat="1" applyFont="1"/>
    <xf numFmtId="0" fontId="7" fillId="0" borderId="0" xfId="5" applyFont="1" applyBorder="1" applyAlignment="1"/>
    <xf numFmtId="0" fontId="36" fillId="0" borderId="0" xfId="5" applyFont="1" applyBorder="1" applyAlignment="1"/>
    <xf numFmtId="0" fontId="36" fillId="0" borderId="0" xfId="5" applyFont="1"/>
    <xf numFmtId="0" fontId="6" fillId="6" borderId="6" xfId="5" applyFont="1" applyFill="1" applyBorder="1" applyAlignment="1">
      <alignment horizontal="center" vertical="center"/>
    </xf>
    <xf numFmtId="0" fontId="6" fillId="5" borderId="25" xfId="5" applyFont="1" applyFill="1" applyBorder="1" applyAlignment="1">
      <alignment horizontal="center" vertical="center" wrapText="1"/>
    </xf>
    <xf numFmtId="0" fontId="6" fillId="5" borderId="0" xfId="5" applyFont="1" applyFill="1" applyBorder="1" applyAlignment="1">
      <alignment horizontal="center" vertical="center" wrapText="1"/>
    </xf>
    <xf numFmtId="0" fontId="6" fillId="6" borderId="4" xfId="5" applyFont="1" applyFill="1" applyBorder="1" applyAlignment="1">
      <alignment horizontal="center" vertical="center"/>
    </xf>
    <xf numFmtId="0" fontId="6" fillId="9" borderId="12" xfId="5" applyFont="1" applyFill="1" applyBorder="1" applyAlignment="1">
      <alignment horizontal="center" vertical="center" wrapText="1"/>
    </xf>
    <xf numFmtId="0" fontId="6" fillId="9" borderId="26" xfId="5" applyFont="1" applyFill="1" applyBorder="1" applyAlignment="1">
      <alignment vertical="center" wrapText="1"/>
    </xf>
    <xf numFmtId="0" fontId="35" fillId="0" borderId="8" xfId="5" applyFont="1" applyBorder="1" applyAlignment="1">
      <alignment vertical="center" wrapText="1"/>
    </xf>
    <xf numFmtId="164" fontId="35" fillId="9" borderId="12" xfId="5" applyNumberFormat="1" applyFont="1" applyFill="1" applyBorder="1" applyAlignment="1">
      <alignment horizontal="right" vertical="center"/>
    </xf>
    <xf numFmtId="165" fontId="35" fillId="0" borderId="12" xfId="5" applyNumberFormat="1" applyFont="1" applyBorder="1" applyAlignment="1">
      <alignment horizontal="right" vertical="center"/>
    </xf>
    <xf numFmtId="165" fontId="0" fillId="0" borderId="0" xfId="3" applyNumberFormat="1" applyFont="1" applyBorder="1"/>
    <xf numFmtId="0" fontId="35" fillId="0" borderId="11" xfId="5" applyFont="1" applyBorder="1" applyAlignment="1">
      <alignment vertical="center" wrapText="1"/>
    </xf>
    <xf numFmtId="164" fontId="6" fillId="9" borderId="12" xfId="5" applyNumberFormat="1" applyFont="1" applyFill="1" applyBorder="1" applyAlignment="1">
      <alignment horizontal="right" vertical="center"/>
    </xf>
    <xf numFmtId="165" fontId="6" fillId="5" borderId="12" xfId="5" applyNumberFormat="1" applyFont="1" applyFill="1" applyBorder="1" applyAlignment="1">
      <alignment horizontal="right" vertical="center"/>
    </xf>
    <xf numFmtId="0" fontId="6" fillId="14" borderId="24" xfId="5" applyFont="1" applyFill="1" applyBorder="1" applyAlignment="1">
      <alignment vertical="center" wrapText="1"/>
    </xf>
    <xf numFmtId="165" fontId="37" fillId="14" borderId="20" xfId="5" applyNumberFormat="1" applyFont="1" applyFill="1" applyBorder="1" applyAlignment="1">
      <alignment horizontal="right" vertical="center"/>
    </xf>
    <xf numFmtId="165" fontId="37" fillId="9" borderId="20" xfId="5" applyNumberFormat="1" applyFont="1" applyFill="1" applyBorder="1" applyAlignment="1">
      <alignment horizontal="right" vertical="center"/>
    </xf>
    <xf numFmtId="0" fontId="37" fillId="14" borderId="20" xfId="5" applyFont="1" applyFill="1" applyBorder="1" applyAlignment="1">
      <alignment horizontal="right" vertical="center"/>
    </xf>
    <xf numFmtId="0" fontId="37" fillId="14" borderId="21" xfId="5" applyFont="1" applyFill="1" applyBorder="1" applyAlignment="1">
      <alignment horizontal="right" vertical="center"/>
    </xf>
    <xf numFmtId="0" fontId="7" fillId="0" borderId="22" xfId="5" applyFont="1" applyBorder="1" applyAlignment="1"/>
    <xf numFmtId="0" fontId="6" fillId="5" borderId="27" xfId="5" applyFont="1" applyFill="1" applyBorder="1" applyAlignment="1">
      <alignment vertical="center" wrapText="1"/>
    </xf>
    <xf numFmtId="165" fontId="37" fillId="0" borderId="28" xfId="5" applyNumberFormat="1" applyFont="1" applyBorder="1" applyAlignment="1">
      <alignment horizontal="center" vertical="center"/>
    </xf>
    <xf numFmtId="165" fontId="6" fillId="9" borderId="29" xfId="5" applyNumberFormat="1" applyFont="1" applyFill="1" applyBorder="1" applyAlignment="1">
      <alignment vertical="center"/>
    </xf>
    <xf numFmtId="0" fontId="24" fillId="0" borderId="0" xfId="5" applyFont="1" applyBorder="1" applyAlignment="1">
      <alignment horizontal="left" vertical="center"/>
    </xf>
    <xf numFmtId="0" fontId="38" fillId="0" borderId="0" xfId="5" applyFont="1" applyBorder="1" applyAlignment="1">
      <alignment vertical="center"/>
    </xf>
    <xf numFmtId="0" fontId="24" fillId="0" borderId="0" xfId="6" applyFont="1"/>
    <xf numFmtId="0" fontId="6" fillId="0" borderId="0" xfId="6" applyFont="1" applyAlignment="1">
      <alignment vertical="center"/>
    </xf>
    <xf numFmtId="0" fontId="7" fillId="0" borderId="0" xfId="6" applyFont="1"/>
    <xf numFmtId="165" fontId="7" fillId="0" borderId="0" xfId="6" applyNumberFormat="1" applyFont="1"/>
    <xf numFmtId="0" fontId="8" fillId="0" borderId="0" xfId="6" applyFont="1" applyAlignment="1">
      <alignment vertical="center"/>
    </xf>
    <xf numFmtId="0" fontId="24" fillId="0" borderId="0" xfId="6" applyFont="1" applyBorder="1"/>
    <xf numFmtId="0" fontId="6" fillId="0" borderId="0"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165" fontId="6" fillId="9" borderId="1" xfId="0" applyNumberFormat="1" applyFont="1" applyFill="1" applyBorder="1" applyAlignment="1">
      <alignment horizontal="center" vertical="center" wrapText="1"/>
    </xf>
    <xf numFmtId="165" fontId="6" fillId="9" borderId="7" xfId="0" applyNumberFormat="1" applyFont="1" applyFill="1" applyBorder="1" applyAlignment="1">
      <alignment horizontal="center" vertical="center" wrapText="1"/>
    </xf>
    <xf numFmtId="0" fontId="39" fillId="0" borderId="3" xfId="0" applyFont="1" applyBorder="1" applyAlignment="1">
      <alignment vertical="center" wrapText="1"/>
    </xf>
    <xf numFmtId="0" fontId="35" fillId="0" borderId="1" xfId="0" applyFont="1" applyBorder="1" applyAlignment="1">
      <alignment vertical="center"/>
    </xf>
    <xf numFmtId="3" fontId="35" fillId="0" borderId="1" xfId="0" applyNumberFormat="1" applyFont="1" applyBorder="1" applyAlignment="1">
      <alignment vertical="center"/>
    </xf>
    <xf numFmtId="3" fontId="8" fillId="9" borderId="1" xfId="0" applyNumberFormat="1" applyFont="1" applyFill="1" applyBorder="1" applyAlignment="1">
      <alignment vertical="center"/>
    </xf>
    <xf numFmtId="165" fontId="7" fillId="0" borderId="1" xfId="6" applyNumberFormat="1" applyFont="1" applyBorder="1" applyAlignment="1"/>
    <xf numFmtId="165" fontId="35" fillId="0" borderId="7" xfId="0" applyNumberFormat="1" applyFont="1" applyBorder="1" applyAlignment="1">
      <alignment vertical="center"/>
    </xf>
    <xf numFmtId="0" fontId="8" fillId="0" borderId="1" xfId="0" applyFont="1" applyBorder="1" applyAlignment="1">
      <alignment vertical="center"/>
    </xf>
    <xf numFmtId="0" fontId="6" fillId="10" borderId="1" xfId="0" applyFont="1" applyFill="1" applyBorder="1" applyAlignment="1">
      <alignment vertical="center" wrapText="1"/>
    </xf>
    <xf numFmtId="3" fontId="37" fillId="10" borderId="1" xfId="0" applyNumberFormat="1" applyFont="1" applyFill="1" applyBorder="1" applyAlignment="1">
      <alignment vertical="center"/>
    </xf>
    <xf numFmtId="3" fontId="6" fillId="9" borderId="1" xfId="0" applyNumberFormat="1" applyFont="1" applyFill="1" applyBorder="1" applyAlignment="1">
      <alignment vertical="center"/>
    </xf>
    <xf numFmtId="165" fontId="37" fillId="10" borderId="1" xfId="0" applyNumberFormat="1" applyFont="1" applyFill="1" applyBorder="1" applyAlignment="1">
      <alignment vertical="center"/>
    </xf>
    <xf numFmtId="165" fontId="37" fillId="10" borderId="7" xfId="0" applyNumberFormat="1" applyFont="1" applyFill="1" applyBorder="1" applyAlignment="1">
      <alignment vertical="center"/>
    </xf>
    <xf numFmtId="0" fontId="37" fillId="0" borderId="3" xfId="0" applyFont="1" applyBorder="1" applyAlignment="1">
      <alignment vertical="center" wrapText="1"/>
    </xf>
    <xf numFmtId="165" fontId="35" fillId="0" borderId="7" xfId="0" applyNumberFormat="1" applyFont="1" applyBorder="1" applyAlignment="1">
      <alignment horizontal="center" vertical="center"/>
    </xf>
    <xf numFmtId="3" fontId="35" fillId="0" borderId="1" xfId="0" applyNumberFormat="1" applyFont="1" applyFill="1" applyBorder="1" applyAlignment="1">
      <alignment vertical="center"/>
    </xf>
    <xf numFmtId="165" fontId="24" fillId="0" borderId="0" xfId="3" applyNumberFormat="1" applyFont="1"/>
    <xf numFmtId="0" fontId="8" fillId="0" borderId="1" xfId="0" applyFont="1" applyBorder="1" applyAlignment="1">
      <alignment vertical="center" wrapText="1"/>
    </xf>
    <xf numFmtId="0" fontId="6" fillId="5" borderId="3" xfId="0" applyFont="1" applyFill="1" applyBorder="1" applyAlignment="1">
      <alignment horizontal="left" vertical="center" wrapText="1"/>
    </xf>
    <xf numFmtId="0" fontId="6" fillId="5" borderId="1" xfId="0" applyFont="1" applyFill="1" applyBorder="1" applyAlignment="1">
      <alignment horizontal="left" vertical="center" wrapText="1"/>
    </xf>
    <xf numFmtId="3" fontId="6" fillId="5" borderId="1" xfId="0" applyNumberFormat="1" applyFont="1" applyFill="1" applyBorder="1" applyAlignment="1">
      <alignment vertical="center"/>
    </xf>
    <xf numFmtId="165" fontId="6" fillId="5" borderId="1" xfId="0" applyNumberFormat="1" applyFont="1" applyFill="1" applyBorder="1" applyAlignment="1">
      <alignment vertical="center"/>
    </xf>
    <xf numFmtId="165" fontId="6" fillId="5" borderId="7" xfId="0" applyNumberFormat="1" applyFont="1" applyFill="1" applyBorder="1" applyAlignment="1">
      <alignment vertical="center"/>
    </xf>
    <xf numFmtId="0" fontId="24" fillId="0" borderId="0" xfId="6" applyFont="1" applyBorder="1" applyAlignment="1">
      <alignment horizontal="left" vertical="center"/>
    </xf>
    <xf numFmtId="0" fontId="9" fillId="0" borderId="0" xfId="6" applyFont="1"/>
    <xf numFmtId="0" fontId="9" fillId="0" borderId="0" xfId="0" applyFont="1"/>
    <xf numFmtId="0" fontId="6" fillId="7" borderId="3"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15" borderId="1" xfId="0" applyFont="1" applyFill="1" applyBorder="1" applyAlignment="1">
      <alignment horizontal="center" vertical="center" wrapText="1"/>
    </xf>
    <xf numFmtId="0" fontId="6" fillId="16" borderId="7" xfId="5" applyFont="1" applyFill="1" applyBorder="1" applyAlignment="1">
      <alignment horizontal="center" vertical="center" wrapText="1"/>
    </xf>
    <xf numFmtId="0" fontId="7" fillId="0" borderId="1" xfId="0" applyFont="1" applyBorder="1" applyAlignment="1">
      <alignment vertical="center" wrapText="1"/>
    </xf>
    <xf numFmtId="164" fontId="7" fillId="0" borderId="1" xfId="0" applyNumberFormat="1" applyFont="1" applyFill="1" applyBorder="1" applyAlignment="1"/>
    <xf numFmtId="164" fontId="7" fillId="16" borderId="1" xfId="0" applyNumberFormat="1" applyFont="1" applyFill="1" applyBorder="1" applyAlignment="1"/>
    <xf numFmtId="165" fontId="7" fillId="0" borderId="1" xfId="0" applyNumberFormat="1" applyFont="1" applyFill="1" applyBorder="1" applyAlignment="1"/>
    <xf numFmtId="165" fontId="7" fillId="0" borderId="7" xfId="0" applyNumberFormat="1" applyFont="1" applyFill="1" applyBorder="1" applyAlignment="1"/>
    <xf numFmtId="0" fontId="7" fillId="0" borderId="1" xfId="0" applyFont="1" applyFill="1" applyBorder="1" applyAlignment="1">
      <alignment vertical="center" wrapText="1"/>
    </xf>
    <xf numFmtId="0" fontId="10" fillId="0" borderId="1" xfId="0" applyFont="1" applyBorder="1" applyAlignment="1">
      <alignment wrapText="1"/>
    </xf>
    <xf numFmtId="0" fontId="6" fillId="10" borderId="1" xfId="0" applyFont="1" applyFill="1" applyBorder="1" applyAlignment="1">
      <alignment wrapText="1"/>
    </xf>
    <xf numFmtId="164" fontId="10" fillId="10" borderId="1" xfId="0" applyNumberFormat="1" applyFont="1" applyFill="1" applyBorder="1" applyAlignment="1"/>
    <xf numFmtId="164" fontId="10" fillId="16" borderId="1" xfId="0" applyNumberFormat="1" applyFont="1" applyFill="1" applyBorder="1" applyAlignment="1"/>
    <xf numFmtId="165" fontId="10" fillId="10" borderId="1" xfId="0" applyNumberFormat="1" applyFont="1" applyFill="1" applyBorder="1" applyAlignment="1"/>
    <xf numFmtId="165" fontId="10" fillId="10" borderId="7" xfId="0" applyNumberFormat="1" applyFont="1" applyFill="1" applyBorder="1" applyAlignment="1"/>
    <xf numFmtId="0" fontId="10" fillId="0" borderId="1" xfId="0" applyFont="1" applyFill="1" applyBorder="1" applyAlignment="1">
      <alignment vertical="center" wrapText="1"/>
    </xf>
    <xf numFmtId="0" fontId="10" fillId="0" borderId="3" xfId="0" applyFont="1" applyBorder="1" applyAlignment="1">
      <alignment horizontal="left" vertical="center" wrapText="1"/>
    </xf>
    <xf numFmtId="0" fontId="8" fillId="0" borderId="1" xfId="0" applyFont="1" applyFill="1" applyBorder="1" applyAlignment="1">
      <alignment vertical="center" wrapText="1"/>
    </xf>
    <xf numFmtId="0" fontId="7" fillId="0" borderId="1" xfId="0" applyFont="1" applyBorder="1" applyAlignment="1">
      <alignment wrapText="1"/>
    </xf>
    <xf numFmtId="0" fontId="10" fillId="10" borderId="1" xfId="0" applyFont="1" applyFill="1" applyBorder="1" applyAlignment="1">
      <alignment vertical="center" wrapText="1"/>
    </xf>
    <xf numFmtId="164" fontId="8" fillId="0" borderId="1" xfId="0" applyNumberFormat="1" applyFont="1" applyFill="1" applyBorder="1" applyAlignment="1"/>
    <xf numFmtId="164" fontId="8" fillId="16" borderId="1" xfId="0" applyNumberFormat="1" applyFont="1" applyFill="1" applyBorder="1" applyAlignment="1"/>
    <xf numFmtId="165" fontId="8" fillId="0" borderId="1" xfId="0" applyNumberFormat="1" applyFont="1" applyFill="1" applyBorder="1" applyAlignment="1"/>
    <xf numFmtId="165" fontId="8" fillId="0" borderId="7" xfId="0" applyNumberFormat="1" applyFont="1" applyFill="1" applyBorder="1" applyAlignment="1"/>
    <xf numFmtId="0" fontId="8" fillId="0" borderId="1" xfId="0" applyFont="1" applyBorder="1" applyAlignment="1">
      <alignment wrapText="1"/>
    </xf>
    <xf numFmtId="164" fontId="6" fillId="10" borderId="1" xfId="0" applyNumberFormat="1" applyFont="1" applyFill="1" applyBorder="1" applyAlignment="1"/>
    <xf numFmtId="164" fontId="6" fillId="16" borderId="1" xfId="0" applyNumberFormat="1" applyFont="1" applyFill="1" applyBorder="1" applyAlignment="1"/>
    <xf numFmtId="165" fontId="6" fillId="10" borderId="1" xfId="0" applyNumberFormat="1" applyFont="1" applyFill="1" applyBorder="1" applyAlignment="1"/>
    <xf numFmtId="165" fontId="6" fillId="10" borderId="7" xfId="0" applyNumberFormat="1" applyFont="1" applyFill="1" applyBorder="1" applyAlignment="1"/>
    <xf numFmtId="0" fontId="6" fillId="0" borderId="3" xfId="0" applyFont="1" applyBorder="1" applyAlignment="1">
      <alignment vertical="center" wrapText="1"/>
    </xf>
    <xf numFmtId="0" fontId="6" fillId="0" borderId="1" xfId="0" applyFont="1" applyBorder="1" applyAlignment="1">
      <alignment vertical="center" wrapText="1"/>
    </xf>
    <xf numFmtId="164" fontId="8" fillId="0" borderId="1" xfId="0" applyNumberFormat="1" applyFont="1" applyBorder="1" applyAlignment="1"/>
    <xf numFmtId="0" fontId="6" fillId="0" borderId="3" xfId="0" applyFont="1" applyBorder="1" applyAlignment="1">
      <alignment wrapText="1"/>
    </xf>
    <xf numFmtId="0" fontId="6" fillId="0" borderId="1" xfId="0" applyFont="1" applyBorder="1" applyAlignment="1">
      <alignment wrapText="1"/>
    </xf>
    <xf numFmtId="0" fontId="6" fillId="0" borderId="3" xfId="0" applyFont="1" applyFill="1" applyBorder="1" applyAlignment="1">
      <alignment vertical="center" wrapText="1"/>
    </xf>
    <xf numFmtId="0" fontId="6" fillId="0" borderId="1" xfId="0" applyFont="1" applyFill="1" applyBorder="1" applyAlignment="1">
      <alignment vertical="center" wrapText="1"/>
    </xf>
    <xf numFmtId="0" fontId="6" fillId="7" borderId="3" xfId="0" applyFont="1" applyFill="1" applyBorder="1" applyAlignment="1">
      <alignment wrapText="1"/>
    </xf>
    <xf numFmtId="0" fontId="6" fillId="7" borderId="1" xfId="0" applyFont="1" applyFill="1" applyBorder="1" applyAlignment="1">
      <alignment wrapText="1"/>
    </xf>
    <xf numFmtId="164" fontId="6" fillId="7" borderId="1" xfId="0" applyNumberFormat="1" applyFont="1" applyFill="1" applyBorder="1" applyAlignment="1"/>
    <xf numFmtId="164" fontId="14" fillId="15" borderId="1" xfId="0" applyNumberFormat="1" applyFont="1" applyFill="1" applyBorder="1" applyAlignment="1"/>
    <xf numFmtId="165" fontId="6" fillId="7" borderId="1" xfId="0" applyNumberFormat="1" applyFont="1" applyFill="1" applyBorder="1" applyAlignment="1"/>
    <xf numFmtId="165" fontId="6" fillId="7" borderId="30" xfId="0" applyNumberFormat="1" applyFont="1" applyFill="1" applyBorder="1" applyAlignment="1"/>
    <xf numFmtId="0" fontId="12" fillId="0" borderId="0" xfId="6" applyFont="1" applyBorder="1" applyAlignment="1">
      <alignment horizontal="left" vertical="center"/>
    </xf>
    <xf numFmtId="0" fontId="12" fillId="0" borderId="31" xfId="6" applyFont="1" applyBorder="1" applyAlignment="1">
      <alignment horizontal="left" vertical="center"/>
    </xf>
    <xf numFmtId="0" fontId="6" fillId="7" borderId="3" xfId="0" applyFont="1" applyFill="1" applyBorder="1" applyAlignment="1">
      <alignment horizontal="center" vertical="center" wrapText="1"/>
    </xf>
    <xf numFmtId="0" fontId="6" fillId="17" borderId="1" xfId="2" applyFont="1" applyFill="1" applyBorder="1" applyAlignment="1">
      <alignment horizontal="center" vertical="center" wrapText="1"/>
    </xf>
    <xf numFmtId="0" fontId="10" fillId="0" borderId="3" xfId="0" applyFont="1" applyBorder="1" applyAlignment="1">
      <alignment vertical="center" wrapText="1"/>
    </xf>
    <xf numFmtId="0" fontId="7" fillId="0" borderId="1" xfId="0" applyFont="1" applyBorder="1" applyAlignment="1">
      <alignment horizontal="left" vertical="center" wrapText="1"/>
    </xf>
    <xf numFmtId="164" fontId="7" fillId="17" borderId="1" xfId="0" applyNumberFormat="1" applyFont="1" applyFill="1" applyBorder="1" applyAlignment="1">
      <alignment horizontal="right" vertical="center"/>
    </xf>
    <xf numFmtId="0" fontId="10" fillId="0" borderId="3" xfId="0" applyFont="1" applyFill="1" applyBorder="1" applyAlignment="1">
      <alignment vertical="center" wrapText="1"/>
    </xf>
    <xf numFmtId="0" fontId="7" fillId="0" borderId="1"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1" xfId="0" applyFont="1" applyFill="1" applyBorder="1" applyAlignment="1">
      <alignment horizontal="left" vertical="center" wrapText="1"/>
    </xf>
    <xf numFmtId="164" fontId="10" fillId="2" borderId="1" xfId="0" applyNumberFormat="1" applyFont="1" applyFill="1" applyBorder="1" applyAlignment="1">
      <alignment horizontal="right" vertical="center"/>
    </xf>
    <xf numFmtId="164" fontId="10" fillId="17" borderId="1" xfId="0" applyNumberFormat="1" applyFont="1" applyFill="1" applyBorder="1" applyAlignment="1">
      <alignment horizontal="right" vertical="center"/>
    </xf>
    <xf numFmtId="165" fontId="10" fillId="2" borderId="1" xfId="0" applyNumberFormat="1" applyFont="1" applyFill="1" applyBorder="1" applyAlignment="1">
      <alignment horizontal="right" vertical="center"/>
    </xf>
    <xf numFmtId="165" fontId="10" fillId="2" borderId="7" xfId="0" applyNumberFormat="1" applyFont="1" applyFill="1" applyBorder="1" applyAlignment="1">
      <alignment horizontal="right" vertical="center"/>
    </xf>
    <xf numFmtId="0" fontId="8" fillId="5" borderId="3" xfId="0" applyFont="1" applyFill="1" applyBorder="1" applyAlignment="1">
      <alignment horizontal="left"/>
    </xf>
    <xf numFmtId="0" fontId="8" fillId="5" borderId="1" xfId="0" applyFont="1" applyFill="1" applyBorder="1" applyAlignment="1">
      <alignment horizontal="left"/>
    </xf>
    <xf numFmtId="164" fontId="7" fillId="5" borderId="1" xfId="0" applyNumberFormat="1" applyFont="1" applyFill="1" applyBorder="1" applyAlignment="1">
      <alignment horizontal="right" vertical="center"/>
    </xf>
    <xf numFmtId="165" fontId="7" fillId="5" borderId="1" xfId="0" applyNumberFormat="1" applyFont="1" applyFill="1" applyBorder="1" applyAlignment="1">
      <alignment horizontal="right" vertical="center"/>
    </xf>
    <xf numFmtId="165" fontId="7" fillId="5" borderId="7" xfId="0" applyNumberFormat="1" applyFont="1" applyFill="1" applyBorder="1" applyAlignment="1">
      <alignment horizontal="right" vertical="center"/>
    </xf>
    <xf numFmtId="0" fontId="6" fillId="14" borderId="3" xfId="5" applyFont="1" applyFill="1" applyBorder="1" applyAlignment="1">
      <alignment horizontal="left" vertical="center" wrapText="1"/>
    </xf>
    <xf numFmtId="0" fontId="6" fillId="14" borderId="1" xfId="5" applyFont="1" applyFill="1" applyBorder="1" applyAlignment="1">
      <alignment horizontal="left" vertical="center" wrapText="1"/>
    </xf>
    <xf numFmtId="164" fontId="6" fillId="14" borderId="1" xfId="5" applyNumberFormat="1" applyFont="1" applyFill="1" applyBorder="1" applyAlignment="1">
      <alignment horizontal="right" vertical="center" wrapText="1"/>
    </xf>
    <xf numFmtId="164" fontId="6" fillId="17" borderId="1" xfId="5" applyNumberFormat="1" applyFont="1" applyFill="1" applyBorder="1" applyAlignment="1">
      <alignment horizontal="right" vertical="center" wrapText="1"/>
    </xf>
    <xf numFmtId="165" fontId="6" fillId="14" borderId="1" xfId="5" applyNumberFormat="1" applyFont="1" applyFill="1" applyBorder="1" applyAlignment="1">
      <alignment horizontal="right" vertical="center" wrapText="1"/>
    </xf>
    <xf numFmtId="165" fontId="6" fillId="14" borderId="7" xfId="5" applyNumberFormat="1" applyFont="1" applyFill="1" applyBorder="1" applyAlignment="1">
      <alignment horizontal="right" vertical="center" wrapText="1"/>
    </xf>
    <xf numFmtId="0" fontId="24" fillId="0" borderId="0" xfId="0" applyFont="1" applyBorder="1" applyAlignment="1">
      <alignment horizontal="left" vertical="center" wrapText="1"/>
    </xf>
    <xf numFmtId="0" fontId="4" fillId="0" borderId="0" xfId="0" applyFont="1" applyBorder="1" applyAlignment="1">
      <alignment vertical="center" wrapText="1"/>
    </xf>
    <xf numFmtId="0" fontId="6" fillId="0" borderId="0" xfId="5" applyFont="1" applyAlignment="1">
      <alignment horizontal="left"/>
    </xf>
    <xf numFmtId="0" fontId="8" fillId="0" borderId="0" xfId="5" applyFont="1" applyAlignment="1">
      <alignment horizontal="left"/>
    </xf>
    <xf numFmtId="0" fontId="26" fillId="0" borderId="0" xfId="5" applyFont="1" applyFill="1"/>
    <xf numFmtId="0" fontId="26" fillId="0" borderId="0" xfId="5" applyFont="1" applyBorder="1"/>
    <xf numFmtId="0" fontId="6" fillId="17" borderId="1" xfId="5" applyFont="1" applyFill="1" applyBorder="1" applyAlignment="1">
      <alignment horizontal="center" vertical="center" wrapText="1"/>
    </xf>
    <xf numFmtId="0" fontId="6" fillId="17" borderId="7" xfId="5" applyFont="1" applyFill="1" applyBorder="1" applyAlignment="1">
      <alignment horizontal="center" vertical="center" wrapText="1"/>
    </xf>
    <xf numFmtId="0" fontId="35" fillId="0" borderId="3" xfId="5" applyFont="1" applyBorder="1" applyAlignment="1">
      <alignment vertical="center" wrapText="1"/>
    </xf>
    <xf numFmtId="3" fontId="35" fillId="0" borderId="1" xfId="5" applyNumberFormat="1" applyFont="1" applyBorder="1" applyAlignment="1">
      <alignment horizontal="right" vertical="center"/>
    </xf>
    <xf numFmtId="3" fontId="7" fillId="0" borderId="1" xfId="5" applyNumberFormat="1" applyFont="1" applyBorder="1" applyAlignment="1">
      <alignment horizontal="right" vertical="center"/>
    </xf>
    <xf numFmtId="3" fontId="7" fillId="17" borderId="1" xfId="5" applyNumberFormat="1" applyFont="1" applyFill="1" applyBorder="1" applyAlignment="1">
      <alignment vertical="center"/>
    </xf>
    <xf numFmtId="165" fontId="7" fillId="0" borderId="1" xfId="5" applyNumberFormat="1" applyFont="1" applyBorder="1" applyAlignment="1">
      <alignment horizontal="right"/>
    </xf>
    <xf numFmtId="165" fontId="7" fillId="0" borderId="7" xfId="5" applyNumberFormat="1" applyFont="1" applyBorder="1" applyAlignment="1">
      <alignment horizontal="right"/>
    </xf>
    <xf numFmtId="0" fontId="6" fillId="7" borderId="3" xfId="5" applyFont="1" applyFill="1" applyBorder="1" applyAlignment="1">
      <alignment horizontal="left" vertical="center" wrapText="1"/>
    </xf>
    <xf numFmtId="3" fontId="6" fillId="7" borderId="1" xfId="5" applyNumberFormat="1" applyFont="1" applyFill="1" applyBorder="1" applyAlignment="1">
      <alignment horizontal="right" vertical="center" wrapText="1"/>
    </xf>
    <xf numFmtId="3" fontId="10" fillId="17" borderId="1" xfId="5" applyNumberFormat="1" applyFont="1" applyFill="1" applyBorder="1" applyAlignment="1">
      <alignment vertical="center"/>
    </xf>
    <xf numFmtId="165" fontId="6" fillId="7" borderId="1" xfId="5" applyNumberFormat="1" applyFont="1" applyFill="1" applyBorder="1"/>
    <xf numFmtId="165" fontId="6" fillId="7" borderId="7" xfId="5" applyNumberFormat="1" applyFont="1" applyFill="1" applyBorder="1"/>
    <xf numFmtId="0" fontId="24" fillId="0" borderId="2" xfId="5" applyFont="1" applyBorder="1" applyAlignment="1">
      <alignment horizontal="left" vertical="center"/>
    </xf>
    <xf numFmtId="0" fontId="24" fillId="0" borderId="0" xfId="5" applyFont="1" applyAlignment="1">
      <alignment horizontal="left" vertical="center"/>
    </xf>
    <xf numFmtId="0" fontId="6" fillId="0" borderId="0" xfId="5" applyFont="1"/>
    <xf numFmtId="0" fontId="1" fillId="0" borderId="0" xfId="5" applyAlignment="1">
      <alignment horizontal="left"/>
    </xf>
    <xf numFmtId="0" fontId="40" fillId="0" borderId="0" xfId="0" applyFont="1" applyFill="1" applyBorder="1" applyAlignment="1">
      <alignment horizontal="center" vertical="center" wrapText="1"/>
    </xf>
    <xf numFmtId="165" fontId="1" fillId="0" borderId="0" xfId="5" applyNumberFormat="1" applyFill="1" applyBorder="1"/>
    <xf numFmtId="0" fontId="8" fillId="0" borderId="0" xfId="5" applyFont="1"/>
    <xf numFmtId="0" fontId="1" fillId="0" borderId="0" xfId="5" applyFill="1" applyBorder="1"/>
    <xf numFmtId="0" fontId="6" fillId="0" borderId="0" xfId="5" applyFont="1" applyFill="1" applyBorder="1" applyAlignment="1">
      <alignment horizontal="left" vertical="center" wrapText="1"/>
    </xf>
    <xf numFmtId="0" fontId="6" fillId="7" borderId="1" xfId="5" applyFont="1" applyFill="1" applyBorder="1" applyAlignment="1">
      <alignment horizontal="left" vertical="center" wrapText="1"/>
    </xf>
    <xf numFmtId="0" fontId="6" fillId="18" borderId="1" xfId="5" applyFont="1" applyFill="1" applyBorder="1" applyAlignment="1">
      <alignment horizontal="center" vertical="center" wrapText="1"/>
    </xf>
    <xf numFmtId="165" fontId="6" fillId="18" borderId="1" xfId="5" applyNumberFormat="1" applyFont="1" applyFill="1" applyBorder="1" applyAlignment="1">
      <alignment horizontal="center" vertical="center" wrapText="1"/>
    </xf>
    <xf numFmtId="0" fontId="6" fillId="0" borderId="3" xfId="5" applyFont="1" applyBorder="1" applyAlignment="1">
      <alignment horizontal="left" vertical="center" wrapText="1"/>
    </xf>
    <xf numFmtId="0" fontId="8" fillId="0" borderId="1" xfId="5" applyFont="1" applyBorder="1" applyAlignment="1">
      <alignment horizontal="left" vertical="center" wrapText="1"/>
    </xf>
    <xf numFmtId="164" fontId="7" fillId="0" borderId="1" xfId="5" applyNumberFormat="1" applyFont="1" applyBorder="1" applyAlignment="1">
      <alignment horizontal="right" vertical="center"/>
    </xf>
    <xf numFmtId="164" fontId="7" fillId="17" borderId="1" xfId="5" applyNumberFormat="1" applyFont="1" applyFill="1" applyBorder="1" applyAlignment="1">
      <alignment horizontal="right" vertical="center"/>
    </xf>
    <xf numFmtId="165" fontId="7" fillId="0" borderId="1" xfId="5" applyNumberFormat="1" applyFont="1" applyBorder="1" applyAlignment="1">
      <alignment horizontal="right" vertical="center"/>
    </xf>
    <xf numFmtId="0" fontId="6" fillId="0" borderId="1" xfId="5" applyFont="1" applyBorder="1" applyAlignment="1">
      <alignment horizontal="left" vertical="center" wrapText="1"/>
    </xf>
    <xf numFmtId="0" fontId="6" fillId="10" borderId="1" xfId="5" applyFont="1" applyFill="1" applyBorder="1" applyAlignment="1">
      <alignment horizontal="left"/>
    </xf>
    <xf numFmtId="164" fontId="10" fillId="10" borderId="1" xfId="5" applyNumberFormat="1" applyFont="1" applyFill="1" applyBorder="1" applyAlignment="1">
      <alignment horizontal="right" vertical="center"/>
    </xf>
    <xf numFmtId="164" fontId="10" fillId="17" borderId="1" xfId="5" applyNumberFormat="1" applyFont="1" applyFill="1" applyBorder="1" applyAlignment="1">
      <alignment horizontal="right" vertical="center"/>
    </xf>
    <xf numFmtId="165" fontId="10" fillId="10" borderId="1" xfId="5" applyNumberFormat="1" applyFont="1" applyFill="1" applyBorder="1" applyAlignment="1">
      <alignment horizontal="right" vertical="center"/>
    </xf>
    <xf numFmtId="0" fontId="6" fillId="0" borderId="1" xfId="5" applyFont="1" applyBorder="1" applyAlignment="1">
      <alignment horizontal="left"/>
    </xf>
    <xf numFmtId="0" fontId="8" fillId="0" borderId="1" xfId="5" applyFont="1" applyBorder="1" applyAlignment="1">
      <alignment horizontal="left"/>
    </xf>
    <xf numFmtId="164" fontId="7" fillId="0" borderId="1" xfId="5" applyNumberFormat="1" applyFont="1" applyFill="1" applyBorder="1" applyAlignment="1">
      <alignment horizontal="right" vertical="center"/>
    </xf>
    <xf numFmtId="165" fontId="7" fillId="0" borderId="1" xfId="5" applyNumberFormat="1" applyFont="1" applyFill="1" applyBorder="1" applyAlignment="1">
      <alignment horizontal="right" vertical="center"/>
    </xf>
    <xf numFmtId="0" fontId="6" fillId="0" borderId="1" xfId="5" applyFont="1" applyBorder="1" applyAlignment="1">
      <alignment horizontal="left" vertical="center" wrapText="1"/>
    </xf>
    <xf numFmtId="0" fontId="6" fillId="7" borderId="3" xfId="5" applyFont="1" applyFill="1" applyBorder="1" applyAlignment="1">
      <alignment horizontal="left" vertical="center" wrapText="1"/>
    </xf>
    <xf numFmtId="0" fontId="6" fillId="7" borderId="1" xfId="5" applyFont="1" applyFill="1" applyBorder="1" applyAlignment="1">
      <alignment horizontal="left" vertical="center" wrapText="1"/>
    </xf>
    <xf numFmtId="164" fontId="6" fillId="7" borderId="1" xfId="5" applyNumberFormat="1" applyFont="1" applyFill="1" applyBorder="1" applyAlignment="1">
      <alignment horizontal="right" vertical="center"/>
    </xf>
    <xf numFmtId="164" fontId="6" fillId="18" borderId="1" xfId="5" applyNumberFormat="1" applyFont="1" applyFill="1" applyBorder="1" applyAlignment="1">
      <alignment horizontal="right" vertical="center"/>
    </xf>
    <xf numFmtId="165" fontId="6" fillId="7" borderId="1" xfId="5" applyNumberFormat="1" applyFont="1" applyFill="1" applyBorder="1" applyAlignment="1">
      <alignment horizontal="right" vertical="center"/>
    </xf>
    <xf numFmtId="0" fontId="22" fillId="0" borderId="0" xfId="2" applyFont="1"/>
    <xf numFmtId="0" fontId="31" fillId="0" borderId="0" xfId="2" applyFont="1"/>
    <xf numFmtId="0" fontId="2" fillId="0" borderId="0" xfId="2" applyBorder="1"/>
    <xf numFmtId="164" fontId="6" fillId="17" borderId="1" xfId="2" applyNumberFormat="1" applyFont="1" applyFill="1" applyBorder="1" applyAlignment="1">
      <alignment horizontal="center" vertical="center" wrapText="1"/>
    </xf>
    <xf numFmtId="164" fontId="6" fillId="17" borderId="7" xfId="2" applyNumberFormat="1" applyFont="1" applyFill="1" applyBorder="1" applyAlignment="1">
      <alignment horizontal="center" vertical="center" wrapText="1"/>
    </xf>
    <xf numFmtId="164" fontId="8" fillId="17" borderId="1" xfId="2" applyNumberFormat="1" applyFont="1" applyFill="1" applyBorder="1" applyAlignment="1">
      <alignment horizontal="right" vertical="center"/>
    </xf>
    <xf numFmtId="165" fontId="8" fillId="0" borderId="1" xfId="2" applyNumberFormat="1" applyFont="1" applyBorder="1" applyAlignment="1">
      <alignment horizontal="right" vertical="center"/>
    </xf>
    <xf numFmtId="165" fontId="8" fillId="0" borderId="7" xfId="2" applyNumberFormat="1" applyFont="1" applyBorder="1" applyAlignment="1">
      <alignment horizontal="right" vertical="center"/>
    </xf>
    <xf numFmtId="0" fontId="8" fillId="0" borderId="1" xfId="2" applyFont="1" applyFill="1" applyBorder="1" applyAlignment="1">
      <alignment vertical="center" wrapText="1"/>
    </xf>
    <xf numFmtId="0" fontId="6" fillId="2" borderId="32" xfId="2" applyFont="1" applyFill="1" applyBorder="1" applyAlignment="1">
      <alignment horizontal="left" vertical="center" wrapText="1"/>
    </xf>
    <xf numFmtId="0" fontId="6" fillId="2" borderId="3" xfId="2" applyFont="1" applyFill="1" applyBorder="1" applyAlignment="1">
      <alignment horizontal="left" vertical="center" wrapText="1"/>
    </xf>
    <xf numFmtId="164" fontId="6" fillId="2" borderId="1" xfId="2" applyNumberFormat="1" applyFont="1" applyFill="1" applyBorder="1" applyAlignment="1">
      <alignment horizontal="right" vertical="center" wrapText="1"/>
    </xf>
    <xf numFmtId="164" fontId="6" fillId="2" borderId="1" xfId="2" applyNumberFormat="1" applyFont="1" applyFill="1" applyBorder="1" applyAlignment="1">
      <alignment horizontal="right" vertical="center"/>
    </xf>
    <xf numFmtId="164" fontId="6" fillId="17" borderId="1" xfId="2" applyNumberFormat="1" applyFont="1" applyFill="1" applyBorder="1" applyAlignment="1">
      <alignment horizontal="right" vertical="center"/>
    </xf>
    <xf numFmtId="165" fontId="6" fillId="2" borderId="1" xfId="2" applyNumberFormat="1" applyFont="1" applyFill="1" applyBorder="1" applyAlignment="1">
      <alignment horizontal="right" vertical="center"/>
    </xf>
    <xf numFmtId="165" fontId="6" fillId="2" borderId="7" xfId="2" applyNumberFormat="1" applyFont="1" applyFill="1" applyBorder="1" applyAlignment="1">
      <alignment horizontal="right" vertical="center"/>
    </xf>
    <xf numFmtId="0" fontId="8" fillId="2" borderId="32" xfId="2" applyFont="1" applyFill="1" applyBorder="1" applyAlignment="1">
      <alignment horizontal="left" vertical="center" wrapText="1"/>
    </xf>
    <xf numFmtId="164" fontId="8" fillId="2" borderId="1" xfId="2" applyNumberFormat="1" applyFont="1" applyFill="1" applyBorder="1" applyAlignment="1">
      <alignment horizontal="right" vertical="center" wrapText="1"/>
    </xf>
    <xf numFmtId="164" fontId="14" fillId="17" borderId="1" xfId="2" applyNumberFormat="1" applyFont="1" applyFill="1" applyBorder="1" applyAlignment="1">
      <alignment horizontal="right" vertical="center"/>
    </xf>
    <xf numFmtId="165" fontId="6" fillId="14" borderId="1" xfId="2" applyNumberFormat="1" applyFont="1" applyFill="1" applyBorder="1" applyAlignment="1">
      <alignment horizontal="right"/>
    </xf>
    <xf numFmtId="165" fontId="6" fillId="14" borderId="7" xfId="2" applyNumberFormat="1" applyFont="1" applyFill="1" applyBorder="1" applyAlignment="1">
      <alignment horizontal="right"/>
    </xf>
    <xf numFmtId="0" fontId="41" fillId="0" borderId="0" xfId="2" applyFont="1" applyFill="1" applyBorder="1" applyAlignment="1">
      <alignment horizontal="left" vertical="center" wrapText="1"/>
    </xf>
    <xf numFmtId="0" fontId="42" fillId="0" borderId="0" xfId="2" applyFont="1" applyAlignment="1">
      <alignment horizontal="left"/>
    </xf>
    <xf numFmtId="0" fontId="34" fillId="0" borderId="0" xfId="2" applyFont="1"/>
    <xf numFmtId="0" fontId="6" fillId="17" borderId="7" xfId="2" applyFont="1" applyFill="1" applyBorder="1" applyAlignment="1">
      <alignment horizontal="center" vertical="center" wrapText="1"/>
    </xf>
    <xf numFmtId="0" fontId="2" fillId="0" borderId="0" xfId="2" applyBorder="1" applyAlignment="1">
      <alignment horizontal="left" vertical="center"/>
    </xf>
    <xf numFmtId="165" fontId="7" fillId="0" borderId="1" xfId="2" applyNumberFormat="1" applyFont="1" applyBorder="1" applyAlignment="1">
      <alignment horizontal="right" vertical="center"/>
    </xf>
    <xf numFmtId="165" fontId="7" fillId="0" borderId="7" xfId="2" applyNumberFormat="1" applyFont="1" applyBorder="1" applyAlignment="1">
      <alignment horizontal="right" vertical="center"/>
    </xf>
    <xf numFmtId="0" fontId="2" fillId="0" borderId="0" xfId="2" applyAlignment="1">
      <alignment horizontal="left" vertical="center"/>
    </xf>
    <xf numFmtId="164" fontId="6" fillId="10" borderId="1" xfId="2" applyNumberFormat="1" applyFont="1" applyFill="1" applyBorder="1" applyAlignment="1">
      <alignment horizontal="right"/>
    </xf>
    <xf numFmtId="164" fontId="6" fillId="17" borderId="1" xfId="2" applyNumberFormat="1" applyFont="1" applyFill="1" applyBorder="1" applyAlignment="1">
      <alignment horizontal="right"/>
    </xf>
    <xf numFmtId="165" fontId="10" fillId="10" borderId="1" xfId="2" applyNumberFormat="1" applyFont="1" applyFill="1" applyBorder="1" applyAlignment="1">
      <alignment horizontal="right"/>
    </xf>
    <xf numFmtId="165" fontId="10" fillId="10" borderId="7" xfId="2" applyNumberFormat="1" applyFont="1" applyFill="1" applyBorder="1" applyAlignment="1">
      <alignment horizontal="right"/>
    </xf>
    <xf numFmtId="164" fontId="8" fillId="10" borderId="1" xfId="2" applyNumberFormat="1" applyFont="1" applyFill="1" applyBorder="1" applyAlignment="1">
      <alignment horizontal="right" vertical="center" wrapText="1"/>
    </xf>
    <xf numFmtId="164" fontId="8" fillId="17" borderId="1" xfId="2" applyNumberFormat="1" applyFont="1" applyFill="1" applyBorder="1" applyAlignment="1">
      <alignment horizontal="right"/>
    </xf>
    <xf numFmtId="165" fontId="7" fillId="10" borderId="1" xfId="2" applyNumberFormat="1" applyFont="1" applyFill="1" applyBorder="1" applyAlignment="1">
      <alignment horizontal="right"/>
    </xf>
    <xf numFmtId="165" fontId="7" fillId="10" borderId="7" xfId="2" applyNumberFormat="1" applyFont="1" applyFill="1" applyBorder="1" applyAlignment="1">
      <alignment horizontal="right"/>
    </xf>
    <xf numFmtId="164" fontId="8" fillId="5" borderId="1" xfId="2" applyNumberFormat="1" applyFont="1" applyFill="1" applyBorder="1" applyAlignment="1">
      <alignment horizontal="right"/>
    </xf>
    <xf numFmtId="165" fontId="8" fillId="2" borderId="1" xfId="2" applyNumberFormat="1" applyFont="1" applyFill="1" applyBorder="1" applyAlignment="1">
      <alignment horizontal="right"/>
    </xf>
    <xf numFmtId="165" fontId="8" fillId="2" borderId="7" xfId="2" applyNumberFormat="1" applyFont="1" applyFill="1" applyBorder="1" applyAlignment="1">
      <alignment horizontal="right"/>
    </xf>
    <xf numFmtId="0" fontId="6" fillId="19" borderId="3" xfId="2" applyFont="1" applyFill="1" applyBorder="1" applyAlignment="1">
      <alignment horizontal="left" vertical="center" wrapText="1"/>
    </xf>
    <xf numFmtId="0" fontId="6" fillId="19" borderId="1" xfId="2" applyFont="1" applyFill="1" applyBorder="1" applyAlignment="1">
      <alignment horizontal="left" vertical="center" wrapText="1"/>
    </xf>
    <xf numFmtId="164" fontId="6" fillId="19" borderId="1" xfId="2" applyNumberFormat="1" applyFont="1" applyFill="1" applyBorder="1" applyAlignment="1">
      <alignment horizontal="right" vertical="center" wrapText="1"/>
    </xf>
    <xf numFmtId="164" fontId="6" fillId="19" borderId="1" xfId="2" applyNumberFormat="1" applyFont="1" applyFill="1" applyBorder="1" applyAlignment="1">
      <alignment horizontal="right"/>
    </xf>
    <xf numFmtId="164" fontId="14" fillId="17" borderId="1" xfId="2" applyNumberFormat="1" applyFont="1" applyFill="1" applyBorder="1" applyAlignment="1">
      <alignment horizontal="right"/>
    </xf>
    <xf numFmtId="165" fontId="10" fillId="19" borderId="1" xfId="2" applyNumberFormat="1" applyFont="1" applyFill="1" applyBorder="1" applyAlignment="1">
      <alignment horizontal="right"/>
    </xf>
    <xf numFmtId="165" fontId="10" fillId="19" borderId="7" xfId="2" applyNumberFormat="1" applyFont="1" applyFill="1" applyBorder="1" applyAlignment="1">
      <alignment horizontal="right"/>
    </xf>
    <xf numFmtId="0" fontId="31" fillId="0" borderId="0" xfId="2" applyFont="1" applyFill="1" applyBorder="1" applyAlignment="1">
      <alignment vertical="center" wrapText="1"/>
    </xf>
    <xf numFmtId="0" fontId="41" fillId="0" borderId="0" xfId="2" applyFont="1" applyFill="1" applyBorder="1" applyAlignment="1">
      <alignment horizontal="left" vertical="center"/>
    </xf>
    <xf numFmtId="0" fontId="2" fillId="0" borderId="0" xfId="2" applyAlignment="1"/>
    <xf numFmtId="0" fontId="6" fillId="0" borderId="0"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37" fillId="0" borderId="3" xfId="6" applyFont="1" applyFill="1" applyBorder="1" applyAlignment="1">
      <alignment vertical="center" wrapText="1"/>
    </xf>
    <xf numFmtId="3" fontId="35" fillId="0" borderId="1" xfId="6" applyNumberFormat="1" applyFont="1" applyFill="1" applyBorder="1" applyAlignment="1">
      <alignment vertical="center"/>
    </xf>
    <xf numFmtId="3" fontId="35" fillId="0" borderId="1" xfId="6" applyNumberFormat="1" applyFont="1" applyFill="1" applyBorder="1" applyAlignment="1">
      <alignment horizontal="right" vertical="center"/>
    </xf>
    <xf numFmtId="3" fontId="35" fillId="17" borderId="1" xfId="6" applyNumberFormat="1" applyFont="1" applyFill="1" applyBorder="1" applyAlignment="1">
      <alignment horizontal="right" vertical="center"/>
    </xf>
    <xf numFmtId="165" fontId="7" fillId="0" borderId="1" xfId="3" applyNumberFormat="1" applyFont="1" applyBorder="1" applyAlignment="1">
      <alignment horizontal="right"/>
    </xf>
    <xf numFmtId="165" fontId="7" fillId="0" borderId="7" xfId="6" applyNumberFormat="1" applyFont="1" applyBorder="1" applyAlignment="1">
      <alignment horizontal="right" vertical="center"/>
    </xf>
    <xf numFmtId="0" fontId="37" fillId="10" borderId="1" xfId="6" applyFont="1" applyFill="1" applyBorder="1" applyAlignment="1">
      <alignment vertical="center" wrapText="1"/>
    </xf>
    <xf numFmtId="3" fontId="37" fillId="10" borderId="1" xfId="6" applyNumberFormat="1" applyFont="1" applyFill="1" applyBorder="1" applyAlignment="1">
      <alignment horizontal="right" vertical="center"/>
    </xf>
    <xf numFmtId="3" fontId="37" fillId="17" borderId="1" xfId="6" applyNumberFormat="1" applyFont="1" applyFill="1" applyBorder="1" applyAlignment="1">
      <alignment horizontal="right" vertical="center"/>
    </xf>
    <xf numFmtId="165" fontId="10" fillId="10" borderId="1" xfId="6" applyNumberFormat="1" applyFont="1" applyFill="1" applyBorder="1" applyAlignment="1">
      <alignment horizontal="right" vertical="center"/>
    </xf>
    <xf numFmtId="165" fontId="10" fillId="10" borderId="7" xfId="6" applyNumberFormat="1" applyFont="1" applyFill="1" applyBorder="1" applyAlignment="1">
      <alignment horizontal="right" vertical="center"/>
    </xf>
    <xf numFmtId="165" fontId="7" fillId="0" borderId="7" xfId="6" applyNumberFormat="1" applyFont="1" applyFill="1" applyBorder="1" applyAlignment="1">
      <alignment horizontal="right" vertical="center"/>
    </xf>
    <xf numFmtId="0" fontId="10" fillId="0" borderId="3" xfId="0" applyFont="1" applyBorder="1" applyAlignment="1">
      <alignment vertical="center" wrapText="1"/>
    </xf>
    <xf numFmtId="0" fontId="6" fillId="10" borderId="1" xfId="6" applyFont="1" applyFill="1" applyBorder="1" applyAlignment="1">
      <alignment vertical="center" wrapText="1"/>
    </xf>
    <xf numFmtId="3" fontId="8" fillId="0" borderId="1" xfId="6" applyNumberFormat="1" applyFont="1" applyFill="1" applyBorder="1" applyAlignment="1">
      <alignment vertical="center"/>
    </xf>
    <xf numFmtId="0" fontId="6" fillId="5" borderId="3" xfId="6" applyFont="1" applyFill="1" applyBorder="1" applyAlignment="1">
      <alignment horizontal="left" vertical="center" wrapText="1"/>
    </xf>
    <xf numFmtId="0" fontId="6" fillId="5" borderId="1" xfId="6" applyFont="1" applyFill="1" applyBorder="1" applyAlignment="1">
      <alignment horizontal="left" vertical="center" wrapText="1"/>
    </xf>
    <xf numFmtId="3" fontId="6" fillId="5" borderId="1" xfId="6" applyNumberFormat="1" applyFont="1" applyFill="1" applyBorder="1" applyAlignment="1">
      <alignment horizontal="right" vertical="center"/>
    </xf>
    <xf numFmtId="3" fontId="14" fillId="17" borderId="1" xfId="6" applyNumberFormat="1" applyFont="1" applyFill="1" applyBorder="1" applyAlignment="1">
      <alignment horizontal="right" vertical="center"/>
    </xf>
    <xf numFmtId="165" fontId="6" fillId="5" borderId="1" xfId="6" applyNumberFormat="1" applyFont="1" applyFill="1" applyBorder="1" applyAlignment="1">
      <alignment horizontal="right" vertical="center"/>
    </xf>
    <xf numFmtId="165" fontId="6" fillId="5" borderId="7" xfId="6" applyNumberFormat="1" applyFont="1" applyFill="1" applyBorder="1" applyAlignment="1">
      <alignment horizontal="right" vertical="center"/>
    </xf>
    <xf numFmtId="0" fontId="7" fillId="0" borderId="0" xfId="6" applyFont="1" applyBorder="1" applyAlignment="1">
      <alignment horizontal="left" vertical="center"/>
    </xf>
    <xf numFmtId="0" fontId="8" fillId="0" borderId="0" xfId="6" applyFont="1" applyAlignment="1">
      <alignment horizontal="left" vertical="center"/>
    </xf>
    <xf numFmtId="0" fontId="43" fillId="0" borderId="0" xfId="5" applyFont="1"/>
    <xf numFmtId="0" fontId="44" fillId="0" borderId="0" xfId="5" applyFont="1" applyAlignment="1">
      <alignment vertical="center"/>
    </xf>
    <xf numFmtId="0" fontId="45" fillId="0" borderId="0" xfId="5" applyFont="1"/>
    <xf numFmtId="0" fontId="46" fillId="0" borderId="0" xfId="5" applyFont="1" applyFill="1" applyBorder="1" applyAlignment="1">
      <alignment horizontal="center" vertical="center"/>
    </xf>
    <xf numFmtId="0" fontId="46" fillId="20" borderId="33" xfId="5" applyFont="1" applyFill="1" applyBorder="1" applyAlignment="1">
      <alignment horizontal="center" vertical="center"/>
    </xf>
    <xf numFmtId="0" fontId="46" fillId="20" borderId="34" xfId="5" applyFont="1" applyFill="1" applyBorder="1" applyAlignment="1">
      <alignment horizontal="center" vertical="center"/>
    </xf>
    <xf numFmtId="0" fontId="46" fillId="20" borderId="35" xfId="5" applyFont="1" applyFill="1" applyBorder="1" applyAlignment="1">
      <alignment horizontal="center" vertical="center"/>
    </xf>
    <xf numFmtId="0" fontId="45" fillId="0" borderId="0" xfId="5" applyFont="1" applyBorder="1"/>
    <xf numFmtId="0" fontId="47" fillId="0" borderId="36" xfId="5" applyFont="1" applyBorder="1" applyAlignment="1">
      <alignment horizontal="center" vertical="center"/>
    </xf>
    <xf numFmtId="165" fontId="45" fillId="0" borderId="36" xfId="7" applyNumberFormat="1" applyFont="1" applyBorder="1" applyAlignment="1">
      <alignment horizontal="center" vertical="center"/>
    </xf>
    <xf numFmtId="165" fontId="45" fillId="0" borderId="37" xfId="7" applyNumberFormat="1" applyFont="1" applyBorder="1" applyAlignment="1">
      <alignment horizontal="center" vertical="center"/>
    </xf>
    <xf numFmtId="0" fontId="45" fillId="0" borderId="36" xfId="5" applyFont="1" applyBorder="1" applyAlignment="1">
      <alignment horizontal="center" vertical="center"/>
    </xf>
    <xf numFmtId="0" fontId="46" fillId="20" borderId="36" xfId="5" applyFont="1" applyFill="1" applyBorder="1" applyAlignment="1">
      <alignment horizontal="center" vertical="center"/>
    </xf>
    <xf numFmtId="3" fontId="46" fillId="20" borderId="36" xfId="5" applyNumberFormat="1" applyFont="1" applyFill="1" applyBorder="1" applyAlignment="1">
      <alignment horizontal="center" vertical="center"/>
    </xf>
    <xf numFmtId="3" fontId="46" fillId="20" borderId="37" xfId="5" applyNumberFormat="1" applyFont="1" applyFill="1" applyBorder="1" applyAlignment="1">
      <alignment horizontal="center" vertical="center"/>
    </xf>
    <xf numFmtId="0" fontId="24" fillId="21" borderId="0" xfId="5" applyFont="1" applyFill="1" applyAlignment="1">
      <alignment vertical="center"/>
    </xf>
    <xf numFmtId="0" fontId="51" fillId="21" borderId="0" xfId="5" applyFont="1" applyFill="1" applyAlignment="1">
      <alignment vertical="center"/>
    </xf>
    <xf numFmtId="0" fontId="12" fillId="21" borderId="0" xfId="5" applyFont="1" applyFill="1" applyAlignment="1">
      <alignment horizontal="left" vertical="center" wrapText="1"/>
    </xf>
    <xf numFmtId="0" fontId="12" fillId="21" borderId="0" xfId="5" applyFont="1" applyFill="1" applyBorder="1" applyAlignment="1">
      <alignment vertical="center"/>
    </xf>
    <xf numFmtId="0" fontId="24" fillId="21" borderId="0" xfId="5" applyFont="1" applyFill="1" applyBorder="1" applyAlignment="1">
      <alignment vertical="center"/>
    </xf>
    <xf numFmtId="165" fontId="45" fillId="0" borderId="0" xfId="7" applyNumberFormat="1" applyFont="1"/>
    <xf numFmtId="0" fontId="44" fillId="0" borderId="0" xfId="6" applyFont="1" applyFill="1"/>
    <xf numFmtId="0" fontId="52" fillId="0" borderId="0" xfId="6" applyFont="1"/>
    <xf numFmtId="0" fontId="44" fillId="0" borderId="0" xfId="6" applyFont="1"/>
    <xf numFmtId="0" fontId="44" fillId="0" borderId="0" xfId="6" applyFont="1" applyFill="1" applyBorder="1"/>
    <xf numFmtId="0" fontId="6" fillId="0" borderId="0" xfId="6" applyFont="1" applyFill="1" applyBorder="1" applyAlignment="1">
      <alignment horizontal="center" vertical="center"/>
    </xf>
    <xf numFmtId="0" fontId="6" fillId="19" borderId="3" xfId="6" applyFont="1" applyFill="1" applyBorder="1" applyAlignment="1">
      <alignment horizontal="center" vertical="center" wrapText="1"/>
    </xf>
    <xf numFmtId="0" fontId="6" fillId="19" borderId="1" xfId="6" applyFont="1" applyFill="1" applyBorder="1" applyAlignment="1">
      <alignment horizontal="center" vertical="center" wrapText="1"/>
    </xf>
    <xf numFmtId="1" fontId="10" fillId="22" borderId="1" xfId="6" applyNumberFormat="1" applyFont="1" applyFill="1" applyBorder="1" applyAlignment="1">
      <alignment horizontal="center" vertical="center"/>
    </xf>
    <xf numFmtId="164" fontId="10" fillId="22" borderId="1" xfId="6" applyNumberFormat="1" applyFont="1" applyFill="1" applyBorder="1" applyAlignment="1">
      <alignment horizontal="center" vertical="center" wrapText="1"/>
    </xf>
    <xf numFmtId="164" fontId="10" fillId="22" borderId="7" xfId="6" applyNumberFormat="1" applyFont="1" applyFill="1" applyBorder="1" applyAlignment="1">
      <alignment horizontal="center" vertical="center" wrapText="1"/>
    </xf>
    <xf numFmtId="0" fontId="44" fillId="0" borderId="0" xfId="6" applyFont="1" applyBorder="1"/>
    <xf numFmtId="0" fontId="0" fillId="0" borderId="0" xfId="0" applyFill="1" applyBorder="1" applyAlignment="1">
      <alignment horizontal="center" vertical="center" wrapText="1"/>
    </xf>
    <xf numFmtId="0" fontId="35" fillId="0" borderId="3" xfId="6" applyFont="1" applyFill="1" applyBorder="1" applyAlignment="1">
      <alignment horizontal="left" vertical="center" wrapText="1"/>
    </xf>
    <xf numFmtId="164" fontId="7" fillId="0" borderId="1" xfId="6" applyNumberFormat="1" applyFont="1" applyFill="1" applyBorder="1" applyAlignment="1">
      <alignment horizontal="right" vertical="center"/>
    </xf>
    <xf numFmtId="164" fontId="7" fillId="22" borderId="1" xfId="6" applyNumberFormat="1" applyFont="1" applyFill="1" applyBorder="1" applyAlignment="1">
      <alignment horizontal="right" vertical="center"/>
    </xf>
    <xf numFmtId="165" fontId="7" fillId="0" borderId="1" xfId="6" applyNumberFormat="1" applyFont="1" applyBorder="1" applyAlignment="1">
      <alignment horizontal="right"/>
    </xf>
    <xf numFmtId="165" fontId="7" fillId="0" borderId="7" xfId="6" applyNumberFormat="1" applyFont="1" applyBorder="1" applyAlignment="1">
      <alignment horizontal="right"/>
    </xf>
    <xf numFmtId="165" fontId="7" fillId="0" borderId="1" xfId="6" applyNumberFormat="1" applyFont="1" applyFill="1" applyBorder="1" applyAlignment="1">
      <alignment horizontal="right" vertical="center"/>
    </xf>
    <xf numFmtId="165" fontId="44" fillId="0" borderId="0" xfId="6" applyNumberFormat="1" applyFont="1" applyBorder="1"/>
    <xf numFmtId="0" fontId="8" fillId="0" borderId="3" xfId="6" applyFont="1" applyFill="1" applyBorder="1" applyAlignment="1">
      <alignment horizontal="left" vertical="center" wrapText="1"/>
    </xf>
    <xf numFmtId="164" fontId="8" fillId="0" borderId="1" xfId="6" applyNumberFormat="1" applyFont="1" applyFill="1" applyBorder="1" applyAlignment="1">
      <alignment horizontal="right" vertical="center"/>
    </xf>
    <xf numFmtId="164" fontId="8" fillId="22" borderId="1" xfId="6" applyNumberFormat="1" applyFont="1" applyFill="1" applyBorder="1" applyAlignment="1">
      <alignment horizontal="right" vertical="center"/>
    </xf>
    <xf numFmtId="165" fontId="8" fillId="0" borderId="1" xfId="6" applyNumberFormat="1" applyFont="1" applyFill="1" applyBorder="1" applyAlignment="1">
      <alignment horizontal="right" vertical="center"/>
    </xf>
    <xf numFmtId="165" fontId="8" fillId="0" borderId="7" xfId="6" applyNumberFormat="1" applyFont="1" applyBorder="1" applyAlignment="1">
      <alignment horizontal="right"/>
    </xf>
    <xf numFmtId="0" fontId="44" fillId="0" borderId="0" xfId="0" applyFont="1" applyFill="1" applyBorder="1" applyAlignment="1">
      <alignment horizontal="center" vertical="center" wrapText="1"/>
    </xf>
    <xf numFmtId="0" fontId="6" fillId="19" borderId="3" xfId="6" applyFont="1" applyFill="1" applyBorder="1" applyAlignment="1">
      <alignment horizontal="left" vertical="center"/>
    </xf>
    <xf numFmtId="164" fontId="6" fillId="19" borderId="1" xfId="6" applyNumberFormat="1" applyFont="1" applyFill="1" applyBorder="1" applyAlignment="1">
      <alignment horizontal="right" vertical="center"/>
    </xf>
    <xf numFmtId="164" fontId="14" fillId="22" borderId="1" xfId="6" applyNumberFormat="1" applyFont="1" applyFill="1" applyBorder="1" applyAlignment="1">
      <alignment horizontal="right" vertical="center"/>
    </xf>
    <xf numFmtId="165" fontId="6" fillId="19" borderId="1" xfId="6" applyNumberFormat="1" applyFont="1" applyFill="1" applyBorder="1" applyAlignment="1">
      <alignment horizontal="right" vertical="center"/>
    </xf>
    <xf numFmtId="165" fontId="6" fillId="19" borderId="7" xfId="6" applyNumberFormat="1" applyFont="1" applyFill="1" applyBorder="1" applyAlignment="1">
      <alignment horizontal="right"/>
    </xf>
    <xf numFmtId="0" fontId="44" fillId="0" borderId="0" xfId="0" applyFont="1" applyFill="1" applyAlignment="1">
      <alignment horizontal="center" vertical="center" wrapText="1"/>
    </xf>
    <xf numFmtId="165" fontId="44" fillId="0" borderId="0" xfId="6" applyNumberFormat="1" applyFont="1"/>
    <xf numFmtId="164" fontId="44" fillId="0" borderId="0" xfId="6" applyNumberFormat="1" applyFont="1"/>
    <xf numFmtId="0" fontId="26" fillId="0" borderId="0" xfId="6" applyFont="1"/>
    <xf numFmtId="0" fontId="53" fillId="0" borderId="0" xfId="6" applyFont="1" applyFill="1" applyBorder="1" applyAlignment="1">
      <alignment horizontal="center" vertical="center"/>
    </xf>
    <xf numFmtId="0" fontId="53" fillId="19" borderId="38" xfId="6" applyFont="1" applyFill="1" applyBorder="1" applyAlignment="1">
      <alignment horizontal="center" vertical="center" wrapText="1"/>
    </xf>
    <xf numFmtId="0" fontId="53" fillId="19" borderId="39" xfId="6" applyFont="1" applyFill="1" applyBorder="1" applyAlignment="1">
      <alignment horizontal="center" vertical="center" wrapText="1"/>
    </xf>
    <xf numFmtId="1" fontId="10" fillId="22" borderId="1" xfId="6" applyNumberFormat="1" applyFont="1" applyFill="1" applyBorder="1" applyAlignment="1">
      <alignment horizontal="center" vertical="center" wrapText="1"/>
    </xf>
    <xf numFmtId="0" fontId="26" fillId="0" borderId="0" xfId="6" applyFont="1" applyBorder="1"/>
    <xf numFmtId="0" fontId="52" fillId="10" borderId="3" xfId="6" applyFont="1" applyFill="1" applyBorder="1" applyAlignment="1">
      <alignment vertical="center"/>
    </xf>
    <xf numFmtId="164" fontId="52" fillId="10" borderId="1" xfId="6" applyNumberFormat="1" applyFont="1" applyFill="1" applyBorder="1" applyAlignment="1">
      <alignment horizontal="right" vertical="center"/>
    </xf>
    <xf numFmtId="164" fontId="52" fillId="22" borderId="1" xfId="6" applyNumberFormat="1" applyFont="1" applyFill="1" applyBorder="1" applyAlignment="1">
      <alignment horizontal="right" vertical="center"/>
    </xf>
    <xf numFmtId="165" fontId="52" fillId="10" borderId="1" xfId="6" applyNumberFormat="1" applyFont="1" applyFill="1" applyBorder="1" applyAlignment="1">
      <alignment horizontal="right"/>
    </xf>
    <xf numFmtId="165" fontId="52" fillId="10" borderId="7" xfId="6" applyNumberFormat="1" applyFont="1" applyFill="1" applyBorder="1" applyAlignment="1">
      <alignment horizontal="right"/>
    </xf>
    <xf numFmtId="0" fontId="54" fillId="0" borderId="3" xfId="6" applyFont="1" applyFill="1" applyBorder="1" applyAlignment="1">
      <alignment vertical="center"/>
    </xf>
    <xf numFmtId="164" fontId="44" fillId="0" borderId="1" xfId="6" applyNumberFormat="1" applyFont="1" applyFill="1" applyBorder="1" applyAlignment="1">
      <alignment horizontal="right" vertical="center"/>
    </xf>
    <xf numFmtId="164" fontId="44" fillId="22" borderId="1" xfId="6" applyNumberFormat="1" applyFont="1" applyFill="1" applyBorder="1" applyAlignment="1">
      <alignment horizontal="right" vertical="center"/>
    </xf>
    <xf numFmtId="165" fontId="44" fillId="0" borderId="1" xfId="6" applyNumberFormat="1" applyFont="1" applyBorder="1" applyAlignment="1">
      <alignment horizontal="right"/>
    </xf>
    <xf numFmtId="165" fontId="44" fillId="0" borderId="7" xfId="6" applyNumberFormat="1" applyFont="1" applyBorder="1" applyAlignment="1">
      <alignment horizontal="right"/>
    </xf>
    <xf numFmtId="165" fontId="44" fillId="0" borderId="1" xfId="6" applyNumberFormat="1" applyFont="1" applyFill="1" applyBorder="1" applyAlignment="1">
      <alignment horizontal="right" vertical="center"/>
    </xf>
    <xf numFmtId="0" fontId="32" fillId="0" borderId="3" xfId="6" applyFont="1" applyFill="1" applyBorder="1" applyAlignment="1">
      <alignment vertical="center"/>
    </xf>
    <xf numFmtId="0" fontId="53" fillId="19" borderId="40" xfId="6" applyFont="1" applyFill="1" applyBorder="1" applyAlignment="1">
      <alignment vertical="center"/>
    </xf>
    <xf numFmtId="164" fontId="53" fillId="19" borderId="41" xfId="6" applyNumberFormat="1" applyFont="1" applyFill="1" applyBorder="1" applyAlignment="1">
      <alignment horizontal="right" vertical="center"/>
    </xf>
    <xf numFmtId="165" fontId="53" fillId="19" borderId="41" xfId="6" applyNumberFormat="1" applyFont="1" applyFill="1" applyBorder="1" applyAlignment="1">
      <alignment horizontal="right"/>
    </xf>
    <xf numFmtId="165" fontId="53" fillId="19" borderId="30" xfId="6" applyNumberFormat="1" applyFont="1" applyFill="1" applyBorder="1" applyAlignment="1">
      <alignment horizontal="right"/>
    </xf>
    <xf numFmtId="0" fontId="44" fillId="0" borderId="0" xfId="6" applyFont="1" applyBorder="1" applyAlignment="1">
      <alignment horizontal="left" vertical="center"/>
    </xf>
    <xf numFmtId="164" fontId="24" fillId="0" borderId="0" xfId="6" applyNumberFormat="1" applyFont="1"/>
    <xf numFmtId="165" fontId="24" fillId="0" borderId="0" xfId="6" applyNumberFormat="1" applyFont="1"/>
    <xf numFmtId="0" fontId="16" fillId="0" borderId="0" xfId="5" applyFont="1"/>
    <xf numFmtId="165" fontId="1" fillId="0" borderId="0" xfId="3" applyNumberFormat="1" applyFont="1"/>
    <xf numFmtId="0" fontId="17" fillId="0" borderId="0" xfId="5" applyFont="1" applyBorder="1" applyAlignment="1">
      <alignment vertical="center"/>
    </xf>
    <xf numFmtId="0" fontId="55" fillId="0" borderId="0" xfId="5" applyNumberFormat="1" applyFont="1" applyFill="1" applyBorder="1" applyAlignment="1">
      <alignment horizontal="center" vertical="center"/>
    </xf>
    <xf numFmtId="0" fontId="55" fillId="19" borderId="3" xfId="5" applyNumberFormat="1" applyFont="1" applyFill="1" applyBorder="1" applyAlignment="1">
      <alignment horizontal="center" vertical="center" wrapText="1"/>
    </xf>
    <xf numFmtId="0" fontId="55" fillId="19" borderId="1" xfId="5" applyNumberFormat="1" applyFont="1" applyFill="1" applyBorder="1" applyAlignment="1">
      <alignment horizontal="center"/>
    </xf>
    <xf numFmtId="1" fontId="56" fillId="22" borderId="1" xfId="6" applyNumberFormat="1" applyFont="1" applyFill="1" applyBorder="1" applyAlignment="1">
      <alignment horizontal="center" vertical="center" wrapText="1"/>
    </xf>
    <xf numFmtId="164" fontId="56" fillId="22" borderId="7" xfId="6" applyNumberFormat="1" applyFont="1" applyFill="1" applyBorder="1" applyAlignment="1">
      <alignment horizontal="center" vertical="center" wrapText="1"/>
    </xf>
    <xf numFmtId="0" fontId="55" fillId="19" borderId="1" xfId="5" applyNumberFormat="1" applyFont="1" applyFill="1" applyBorder="1" applyAlignment="1">
      <alignment horizontal="center" vertical="center" wrapText="1"/>
    </xf>
    <xf numFmtId="164" fontId="56" fillId="22" borderId="1" xfId="6" applyNumberFormat="1" applyFont="1" applyFill="1" applyBorder="1" applyAlignment="1">
      <alignment horizontal="center" vertical="center" wrapText="1"/>
    </xf>
    <xf numFmtId="0" fontId="57" fillId="0" borderId="5" xfId="5" applyFont="1" applyBorder="1" applyAlignment="1">
      <alignment horizontal="left" vertical="center" wrapText="1"/>
    </xf>
    <xf numFmtId="0" fontId="58" fillId="0" borderId="1" xfId="5" applyFont="1" applyBorder="1" applyAlignment="1">
      <alignment vertical="center" wrapText="1"/>
    </xf>
    <xf numFmtId="164" fontId="58" fillId="0" borderId="1" xfId="5" applyNumberFormat="1" applyFont="1" applyBorder="1" applyAlignment="1">
      <alignment horizontal="right" vertical="center"/>
    </xf>
    <xf numFmtId="164" fontId="58" fillId="22" borderId="1" xfId="5" applyNumberFormat="1" applyFont="1" applyFill="1" applyBorder="1" applyAlignment="1">
      <alignment horizontal="right" vertical="center"/>
    </xf>
    <xf numFmtId="165" fontId="58" fillId="0" borderId="7" xfId="5" applyNumberFormat="1" applyFont="1" applyBorder="1" applyAlignment="1">
      <alignment horizontal="right" vertical="center"/>
    </xf>
    <xf numFmtId="0" fontId="57" fillId="0" borderId="4" xfId="5" applyFont="1" applyBorder="1" applyAlignment="1">
      <alignment horizontal="left" vertical="center" wrapText="1"/>
    </xf>
    <xf numFmtId="0" fontId="57" fillId="2" borderId="1" xfId="5" applyFont="1" applyFill="1" applyBorder="1" applyAlignment="1">
      <alignment vertical="center" wrapText="1"/>
    </xf>
    <xf numFmtId="164" fontId="57" fillId="2" borderId="1" xfId="5" applyNumberFormat="1" applyFont="1" applyFill="1" applyBorder="1" applyAlignment="1">
      <alignment horizontal="right" vertical="center"/>
    </xf>
    <xf numFmtId="164" fontId="57" fillId="22" borderId="1" xfId="5" applyNumberFormat="1" applyFont="1" applyFill="1" applyBorder="1" applyAlignment="1">
      <alignment horizontal="right" vertical="center"/>
    </xf>
    <xf numFmtId="165" fontId="57" fillId="2" borderId="7" xfId="5" applyNumberFormat="1" applyFont="1" applyFill="1" applyBorder="1" applyAlignment="1">
      <alignment horizontal="right" vertical="center"/>
    </xf>
    <xf numFmtId="0" fontId="57" fillId="0" borderId="6" xfId="5" applyFont="1" applyBorder="1" applyAlignment="1">
      <alignment horizontal="left" vertical="center" wrapText="1"/>
    </xf>
    <xf numFmtId="0" fontId="57" fillId="0" borderId="3" xfId="5" applyFont="1" applyBorder="1" applyAlignment="1">
      <alignment horizontal="left" vertical="center" wrapText="1"/>
    </xf>
    <xf numFmtId="0" fontId="59" fillId="0" borderId="1" xfId="5" applyFont="1" applyBorder="1" applyAlignment="1">
      <alignment vertical="center" wrapText="1"/>
    </xf>
    <xf numFmtId="0" fontId="55" fillId="19" borderId="3" xfId="5" applyFont="1" applyFill="1" applyBorder="1" applyAlignment="1">
      <alignment vertical="center"/>
    </xf>
    <xf numFmtId="0" fontId="55" fillId="19" borderId="1" xfId="5" applyFont="1" applyFill="1" applyBorder="1" applyAlignment="1">
      <alignment vertical="center"/>
    </xf>
    <xf numFmtId="164" fontId="55" fillId="19" borderId="1" xfId="5" applyNumberFormat="1" applyFont="1" applyFill="1" applyBorder="1" applyAlignment="1">
      <alignment horizontal="right" vertical="center"/>
    </xf>
    <xf numFmtId="165" fontId="57" fillId="22" borderId="7" xfId="3" applyNumberFormat="1" applyFont="1" applyFill="1" applyBorder="1" applyAlignment="1">
      <alignment horizontal="right" vertical="center"/>
    </xf>
    <xf numFmtId="0" fontId="60" fillId="21" borderId="42" xfId="5" applyFont="1" applyFill="1" applyBorder="1" applyAlignment="1">
      <alignment horizontal="left" vertical="center" wrapText="1"/>
    </xf>
    <xf numFmtId="0" fontId="60" fillId="21" borderId="43" xfId="5" applyFont="1" applyFill="1" applyBorder="1" applyAlignment="1">
      <alignment horizontal="left" vertical="center" wrapText="1"/>
    </xf>
    <xf numFmtId="0" fontId="60" fillId="21" borderId="44" xfId="5" applyFont="1" applyFill="1" applyBorder="1" applyAlignment="1">
      <alignment horizontal="left" vertical="center" wrapText="1"/>
    </xf>
    <xf numFmtId="0" fontId="39" fillId="0" borderId="0" xfId="5" applyFont="1" applyFill="1" applyBorder="1" applyAlignment="1">
      <alignment horizontal="center"/>
    </xf>
    <xf numFmtId="0" fontId="61" fillId="0" borderId="0" xfId="5" applyFont="1" applyFill="1" applyBorder="1" applyAlignment="1">
      <alignment horizontal="center" vertical="center"/>
    </xf>
    <xf numFmtId="165" fontId="61" fillId="23" borderId="45" xfId="5" applyNumberFormat="1" applyFont="1" applyFill="1" applyBorder="1" applyAlignment="1">
      <alignment horizontal="center"/>
    </xf>
    <xf numFmtId="165" fontId="61" fillId="23" borderId="38" xfId="5" applyNumberFormat="1" applyFont="1" applyFill="1" applyBorder="1" applyAlignment="1">
      <alignment horizontal="center"/>
    </xf>
    <xf numFmtId="165" fontId="61" fillId="23" borderId="46" xfId="5" applyNumberFormat="1" applyFont="1" applyFill="1" applyBorder="1" applyAlignment="1">
      <alignment horizontal="center"/>
    </xf>
    <xf numFmtId="164" fontId="62" fillId="22" borderId="7" xfId="6" applyNumberFormat="1" applyFont="1" applyFill="1" applyBorder="1" applyAlignment="1">
      <alignment horizontal="center" vertical="center" wrapText="1"/>
    </xf>
    <xf numFmtId="164" fontId="62" fillId="22" borderId="32" xfId="6" applyNumberFormat="1" applyFont="1" applyFill="1" applyBorder="1" applyAlignment="1">
      <alignment horizontal="center" vertical="center" wrapText="1"/>
    </xf>
    <xf numFmtId="0" fontId="61" fillId="23" borderId="3" xfId="5" applyFont="1" applyFill="1" applyBorder="1" applyAlignment="1">
      <alignment horizontal="center" vertical="center" wrapText="1"/>
    </xf>
    <xf numFmtId="0" fontId="61" fillId="23" borderId="1" xfId="5" applyFont="1" applyFill="1" applyBorder="1" applyAlignment="1">
      <alignment horizontal="center" vertical="center" wrapText="1"/>
    </xf>
    <xf numFmtId="1" fontId="62" fillId="22" borderId="1" xfId="6" applyNumberFormat="1" applyFont="1" applyFill="1" applyBorder="1" applyAlignment="1">
      <alignment horizontal="center" vertical="center" wrapText="1"/>
    </xf>
    <xf numFmtId="164" fontId="62" fillId="22" borderId="1" xfId="6" applyNumberFormat="1" applyFont="1" applyFill="1" applyBorder="1" applyAlignment="1">
      <alignment horizontal="center" vertical="center" wrapText="1"/>
    </xf>
    <xf numFmtId="164" fontId="62" fillId="22" borderId="7" xfId="6" applyNumberFormat="1" applyFont="1" applyFill="1" applyBorder="1" applyAlignment="1">
      <alignment horizontal="center" vertical="center" wrapText="1"/>
    </xf>
    <xf numFmtId="167" fontId="63" fillId="0" borderId="0" xfId="5" applyNumberFormat="1" applyFont="1" applyFill="1" applyBorder="1"/>
    <xf numFmtId="0" fontId="24" fillId="0" borderId="32" xfId="5" applyFont="1" applyBorder="1" applyAlignment="1">
      <alignment horizontal="left" vertical="center" wrapText="1"/>
    </xf>
    <xf numFmtId="0" fontId="24" fillId="0" borderId="3" xfId="5" applyFont="1" applyBorder="1" applyAlignment="1">
      <alignment horizontal="left" vertical="center" wrapText="1"/>
    </xf>
    <xf numFmtId="165" fontId="24" fillId="0" borderId="1" xfId="5" applyNumberFormat="1" applyFont="1" applyBorder="1" applyAlignment="1">
      <alignment horizontal="right" vertical="center" wrapText="1"/>
    </xf>
    <xf numFmtId="10" fontId="24" fillId="0" borderId="1" xfId="5" applyNumberFormat="1" applyFont="1" applyBorder="1" applyAlignment="1">
      <alignment horizontal="right"/>
    </xf>
    <xf numFmtId="167" fontId="24" fillId="22" borderId="1" xfId="5" applyNumberFormat="1" applyFont="1" applyFill="1" applyBorder="1" applyAlignment="1">
      <alignment horizontal="right"/>
    </xf>
    <xf numFmtId="167" fontId="24" fillId="22" borderId="7" xfId="5" applyNumberFormat="1" applyFont="1" applyFill="1" applyBorder="1" applyAlignment="1">
      <alignment horizontal="right"/>
    </xf>
    <xf numFmtId="10" fontId="63" fillId="0" borderId="0" xfId="5" applyNumberFormat="1" applyFont="1" applyFill="1" applyBorder="1" applyAlignment="1">
      <alignment horizontal="center" vertical="center" wrapText="1"/>
    </xf>
    <xf numFmtId="0" fontId="62" fillId="0" borderId="5" xfId="5" applyFont="1" applyBorder="1" applyAlignment="1">
      <alignment horizontal="center" vertical="center" wrapText="1"/>
    </xf>
    <xf numFmtId="0" fontId="24" fillId="0" borderId="1" xfId="5" applyFont="1" applyBorder="1" applyAlignment="1">
      <alignment horizontal="left" vertical="center" wrapText="1"/>
    </xf>
    <xf numFmtId="0" fontId="62" fillId="0" borderId="6" xfId="5" applyFont="1" applyBorder="1" applyAlignment="1">
      <alignment horizontal="center" vertical="center" wrapText="1"/>
    </xf>
    <xf numFmtId="0" fontId="62" fillId="0" borderId="4" xfId="5" applyFont="1" applyBorder="1" applyAlignment="1">
      <alignment horizontal="center" vertical="center" wrapText="1"/>
    </xf>
    <xf numFmtId="165" fontId="62" fillId="10" borderId="7" xfId="6" applyNumberFormat="1" applyFont="1" applyFill="1" applyBorder="1" applyAlignment="1">
      <alignment horizontal="left"/>
    </xf>
    <xf numFmtId="165" fontId="62" fillId="10" borderId="7" xfId="6" applyNumberFormat="1" applyFont="1" applyFill="1" applyBorder="1" applyAlignment="1">
      <alignment horizontal="right"/>
    </xf>
    <xf numFmtId="167" fontId="62" fillId="22" borderId="1" xfId="5" applyNumberFormat="1" applyFont="1" applyFill="1" applyBorder="1" applyAlignment="1">
      <alignment horizontal="right" vertical="center" wrapText="1"/>
    </xf>
    <xf numFmtId="167" fontId="62" fillId="22" borderId="7" xfId="5" applyNumberFormat="1" applyFont="1" applyFill="1" applyBorder="1" applyAlignment="1">
      <alignment horizontal="right" vertical="center" wrapText="1"/>
    </xf>
    <xf numFmtId="167" fontId="24" fillId="22" borderId="1" xfId="5" applyNumberFormat="1" applyFont="1" applyFill="1" applyBorder="1" applyAlignment="1">
      <alignment horizontal="right" vertical="center" wrapText="1"/>
    </xf>
    <xf numFmtId="167" fontId="24" fillId="22" borderId="7" xfId="5" applyNumberFormat="1" applyFont="1" applyFill="1" applyBorder="1" applyAlignment="1">
      <alignment horizontal="right" vertical="center" wrapText="1"/>
    </xf>
    <xf numFmtId="10" fontId="63" fillId="0" borderId="0" xfId="5" applyNumberFormat="1" applyFont="1" applyFill="1" applyBorder="1" applyAlignment="1">
      <alignment horizontal="center" vertical="center" wrapText="1"/>
    </xf>
    <xf numFmtId="0" fontId="12" fillId="0" borderId="32" xfId="5" applyFont="1" applyBorder="1" applyAlignment="1">
      <alignment horizontal="left" vertical="center" wrapText="1"/>
    </xf>
    <xf numFmtId="0" fontId="12" fillId="0" borderId="3" xfId="5" applyFont="1" applyBorder="1" applyAlignment="1">
      <alignment horizontal="left" vertical="center" wrapText="1"/>
    </xf>
    <xf numFmtId="0" fontId="61" fillId="23" borderId="40" xfId="5" applyFont="1" applyFill="1" applyBorder="1" applyAlignment="1"/>
    <xf numFmtId="0" fontId="61" fillId="23" borderId="41" xfId="5" applyFont="1" applyFill="1" applyBorder="1" applyAlignment="1"/>
    <xf numFmtId="165" fontId="65" fillId="19" borderId="41" xfId="5" applyNumberFormat="1" applyFont="1" applyFill="1" applyBorder="1" applyAlignment="1">
      <alignment horizontal="right" vertical="center" wrapText="1"/>
    </xf>
    <xf numFmtId="165" fontId="62" fillId="22" borderId="1" xfId="5" applyNumberFormat="1" applyFont="1" applyFill="1" applyBorder="1" applyAlignment="1">
      <alignment horizontal="right" vertical="center" wrapText="1"/>
    </xf>
    <xf numFmtId="10" fontId="61" fillId="23" borderId="41" xfId="5" applyNumberFormat="1" applyFont="1" applyFill="1" applyBorder="1" applyAlignment="1">
      <alignment horizontal="right"/>
    </xf>
    <xf numFmtId="10" fontId="66" fillId="22" borderId="1" xfId="5" applyNumberFormat="1" applyFont="1" applyFill="1" applyBorder="1" applyAlignment="1">
      <alignment horizontal="right" vertical="center" wrapText="1"/>
    </xf>
    <xf numFmtId="0" fontId="63" fillId="0" borderId="0" xfId="5" applyFont="1"/>
    <xf numFmtId="0" fontId="33" fillId="6" borderId="0" xfId="2" applyFont="1" applyFill="1"/>
    <xf numFmtId="0" fontId="68" fillId="6" borderId="0" xfId="2" applyFont="1" applyFill="1" applyAlignment="1">
      <alignment horizontal="left" vertical="center"/>
    </xf>
    <xf numFmtId="0" fontId="69" fillId="6" borderId="0" xfId="5" applyFont="1" applyFill="1"/>
    <xf numFmtId="0" fontId="69" fillId="6" borderId="0" xfId="6" applyFont="1" applyFill="1"/>
    <xf numFmtId="0" fontId="69" fillId="6" borderId="0" xfId="6" applyFont="1" applyFill="1" applyAlignment="1">
      <alignment wrapText="1"/>
    </xf>
    <xf numFmtId="0" fontId="70" fillId="10" borderId="3" xfId="5" applyFont="1" applyFill="1" applyBorder="1" applyAlignment="1">
      <alignment horizontal="center" vertical="center" wrapText="1"/>
    </xf>
    <xf numFmtId="0" fontId="70" fillId="10" borderId="1" xfId="5" applyFont="1" applyFill="1" applyBorder="1" applyAlignment="1">
      <alignment horizontal="center" vertical="center" wrapText="1"/>
    </xf>
    <xf numFmtId="0" fontId="70" fillId="10" borderId="1" xfId="5" quotePrefix="1" applyFont="1" applyFill="1" applyBorder="1" applyAlignment="1">
      <alignment horizontal="center" vertical="center" wrapText="1"/>
    </xf>
    <xf numFmtId="164" fontId="70" fillId="24" borderId="47" xfId="5" applyNumberFormat="1" applyFont="1" applyFill="1" applyBorder="1" applyAlignment="1">
      <alignment horizontal="center" vertical="center" wrapText="1"/>
    </xf>
    <xf numFmtId="164" fontId="70" fillId="24" borderId="48" xfId="5" applyNumberFormat="1" applyFont="1" applyFill="1" applyBorder="1" applyAlignment="1">
      <alignment horizontal="center" vertical="center" wrapText="1"/>
    </xf>
    <xf numFmtId="0" fontId="33" fillId="6" borderId="0" xfId="2" applyFont="1" applyFill="1" applyBorder="1"/>
    <xf numFmtId="164" fontId="70" fillId="24" borderId="49" xfId="5" applyNumberFormat="1" applyFont="1" applyFill="1" applyBorder="1" applyAlignment="1">
      <alignment horizontal="center" vertical="center" wrapText="1"/>
    </xf>
    <xf numFmtId="164" fontId="70" fillId="24" borderId="50" xfId="5" applyNumberFormat="1" applyFont="1" applyFill="1" applyBorder="1" applyAlignment="1">
      <alignment horizontal="center" vertical="center" wrapText="1"/>
    </xf>
    <xf numFmtId="0" fontId="70" fillId="6" borderId="5" xfId="5" applyFont="1" applyFill="1" applyBorder="1" applyAlignment="1">
      <alignment horizontal="center" vertical="center"/>
    </xf>
    <xf numFmtId="0" fontId="71" fillId="6" borderId="5" xfId="5" applyFont="1" applyFill="1" applyBorder="1" applyAlignment="1">
      <alignment horizontal="center" vertical="center"/>
    </xf>
    <xf numFmtId="0" fontId="71" fillId="6" borderId="51" xfId="5" applyFont="1" applyFill="1" applyBorder="1"/>
    <xf numFmtId="3" fontId="71" fillId="6" borderId="51" xfId="5" applyNumberFormat="1" applyFont="1" applyFill="1" applyBorder="1"/>
    <xf numFmtId="3" fontId="71" fillId="24" borderId="51" xfId="5" applyNumberFormat="1" applyFont="1" applyFill="1" applyBorder="1"/>
    <xf numFmtId="165" fontId="71" fillId="6" borderId="51" xfId="8" applyNumberFormat="1" applyFont="1" applyFill="1" applyBorder="1"/>
    <xf numFmtId="165" fontId="71" fillId="6" borderId="52" xfId="7" applyNumberFormat="1" applyFont="1" applyFill="1" applyBorder="1" applyAlignment="1">
      <alignment horizontal="right"/>
    </xf>
    <xf numFmtId="0" fontId="70" fillId="6" borderId="6" xfId="5" applyFont="1" applyFill="1" applyBorder="1" applyAlignment="1">
      <alignment horizontal="center" vertical="center"/>
    </xf>
    <xf numFmtId="0" fontId="71" fillId="6" borderId="6" xfId="5" applyFont="1" applyFill="1" applyBorder="1" applyAlignment="1">
      <alignment horizontal="center" vertical="center"/>
    </xf>
    <xf numFmtId="0" fontId="71" fillId="6" borderId="53" xfId="5" applyFont="1" applyFill="1" applyBorder="1"/>
    <xf numFmtId="3" fontId="71" fillId="6" borderId="53" xfId="5" applyNumberFormat="1" applyFont="1" applyFill="1" applyBorder="1"/>
    <xf numFmtId="3" fontId="71" fillId="24" borderId="53" xfId="5" applyNumberFormat="1" applyFont="1" applyFill="1" applyBorder="1"/>
    <xf numFmtId="165" fontId="71" fillId="6" borderId="53" xfId="8" applyNumberFormat="1" applyFont="1" applyFill="1" applyBorder="1"/>
    <xf numFmtId="165" fontId="71" fillId="6" borderId="54" xfId="7" applyNumberFormat="1" applyFont="1" applyFill="1" applyBorder="1" applyAlignment="1">
      <alignment horizontal="right"/>
    </xf>
    <xf numFmtId="0" fontId="71" fillId="6" borderId="4" xfId="5" applyFont="1" applyFill="1" applyBorder="1" applyAlignment="1">
      <alignment horizontal="center" vertical="center"/>
    </xf>
    <xf numFmtId="0" fontId="70" fillId="6" borderId="7" xfId="5" applyFont="1" applyFill="1" applyBorder="1" applyAlignment="1"/>
    <xf numFmtId="3" fontId="70" fillId="6" borderId="1" xfId="5" applyNumberFormat="1" applyFont="1" applyFill="1" applyBorder="1"/>
    <xf numFmtId="3" fontId="70" fillId="24" borderId="1" xfId="5" applyNumberFormat="1" applyFont="1" applyFill="1" applyBorder="1"/>
    <xf numFmtId="165" fontId="70" fillId="6" borderId="1" xfId="7" applyNumberFormat="1" applyFont="1" applyFill="1" applyBorder="1" applyAlignment="1">
      <alignment horizontal="right"/>
    </xf>
    <xf numFmtId="165" fontId="70" fillId="6" borderId="7" xfId="7" applyNumberFormat="1" applyFont="1" applyFill="1" applyBorder="1" applyAlignment="1">
      <alignment horizontal="right"/>
    </xf>
    <xf numFmtId="0" fontId="70" fillId="6" borderId="4" xfId="5" applyFont="1" applyFill="1" applyBorder="1" applyAlignment="1">
      <alignment horizontal="center" vertical="center"/>
    </xf>
    <xf numFmtId="0" fontId="70" fillId="6" borderId="32" xfId="5" applyFont="1" applyFill="1" applyBorder="1" applyAlignment="1"/>
    <xf numFmtId="0" fontId="70" fillId="6" borderId="3" xfId="5" applyFont="1" applyFill="1" applyBorder="1" applyAlignment="1"/>
    <xf numFmtId="0" fontId="71" fillId="6" borderId="47" xfId="5" applyFont="1" applyFill="1" applyBorder="1" applyAlignment="1">
      <alignment horizontal="center" vertical="center"/>
    </xf>
    <xf numFmtId="0" fontId="71" fillId="6" borderId="55" xfId="5" applyFont="1" applyFill="1" applyBorder="1" applyAlignment="1">
      <alignment horizontal="center" vertical="center"/>
    </xf>
    <xf numFmtId="0" fontId="71" fillId="6" borderId="49" xfId="5" applyFont="1" applyFill="1" applyBorder="1" applyAlignment="1">
      <alignment horizontal="center" vertical="center"/>
    </xf>
    <xf numFmtId="165" fontId="70" fillId="6" borderId="1" xfId="8" applyNumberFormat="1" applyFont="1" applyFill="1" applyBorder="1"/>
    <xf numFmtId="0" fontId="71" fillId="6" borderId="0" xfId="6" applyFont="1" applyFill="1" applyBorder="1" applyAlignment="1">
      <alignment horizontal="center"/>
    </xf>
    <xf numFmtId="0" fontId="71" fillId="6" borderId="2" xfId="5" applyFont="1" applyFill="1" applyBorder="1" applyAlignment="1">
      <alignment horizontal="center" vertical="center"/>
    </xf>
    <xf numFmtId="0" fontId="71" fillId="6" borderId="56" xfId="5" applyFont="1" applyFill="1" applyBorder="1"/>
    <xf numFmtId="2" fontId="71" fillId="6" borderId="51" xfId="8" applyNumberFormat="1" applyFont="1" applyFill="1" applyBorder="1" applyAlignment="1">
      <alignment horizontal="right"/>
    </xf>
    <xf numFmtId="0" fontId="71" fillId="6" borderId="0" xfId="5" applyFont="1" applyFill="1" applyBorder="1" applyAlignment="1">
      <alignment horizontal="center" vertical="center"/>
    </xf>
    <xf numFmtId="0" fontId="71" fillId="6" borderId="57" xfId="5" applyFont="1" applyFill="1" applyBorder="1"/>
    <xf numFmtId="2" fontId="71" fillId="6" borderId="53" xfId="5" applyNumberFormat="1" applyFont="1" applyFill="1" applyBorder="1" applyAlignment="1">
      <alignment horizontal="right"/>
    </xf>
    <xf numFmtId="0" fontId="71" fillId="6" borderId="16" xfId="5" applyFont="1" applyFill="1" applyBorder="1" applyAlignment="1">
      <alignment horizontal="center" vertical="center"/>
    </xf>
    <xf numFmtId="2" fontId="70" fillId="6" borderId="1" xfId="5" applyNumberFormat="1" applyFont="1" applyFill="1" applyBorder="1" applyAlignment="1">
      <alignment horizontal="right"/>
    </xf>
    <xf numFmtId="2" fontId="71" fillId="6" borderId="51" xfId="5" applyNumberFormat="1" applyFont="1" applyFill="1" applyBorder="1" applyAlignment="1">
      <alignment horizontal="right"/>
    </xf>
    <xf numFmtId="0" fontId="70" fillId="6" borderId="3" xfId="6" applyFont="1" applyFill="1" applyBorder="1" applyAlignment="1"/>
    <xf numFmtId="3" fontId="70" fillId="6" borderId="1" xfId="6" applyNumberFormat="1" applyFont="1" applyFill="1" applyBorder="1"/>
    <xf numFmtId="3" fontId="70" fillId="24" borderId="1" xfId="6" applyNumberFormat="1" applyFont="1" applyFill="1" applyBorder="1"/>
    <xf numFmtId="2" fontId="70" fillId="6" borderId="1" xfId="6" applyNumberFormat="1" applyFont="1" applyFill="1" applyBorder="1" applyAlignment="1">
      <alignment horizontal="right"/>
    </xf>
    <xf numFmtId="165" fontId="70" fillId="6" borderId="1" xfId="6" applyNumberFormat="1" applyFont="1" applyFill="1" applyBorder="1" applyAlignment="1">
      <alignment horizontal="right"/>
    </xf>
    <xf numFmtId="165" fontId="70" fillId="6" borderId="7" xfId="6" applyNumberFormat="1" applyFont="1" applyFill="1" applyBorder="1" applyAlignment="1">
      <alignment horizontal="right"/>
    </xf>
    <xf numFmtId="0" fontId="70" fillId="10" borderId="3" xfId="6" applyFont="1" applyFill="1" applyBorder="1" applyAlignment="1">
      <alignment horizontal="left"/>
    </xf>
    <xf numFmtId="0" fontId="70" fillId="10" borderId="1" xfId="6" applyFont="1" applyFill="1" applyBorder="1" applyAlignment="1">
      <alignment horizontal="left"/>
    </xf>
    <xf numFmtId="3" fontId="70" fillId="10" borderId="1" xfId="6" applyNumberFormat="1" applyFont="1" applyFill="1" applyBorder="1"/>
    <xf numFmtId="164" fontId="70" fillId="24" borderId="1" xfId="6" applyNumberFormat="1" applyFont="1" applyFill="1" applyBorder="1" applyAlignment="1">
      <alignment horizontal="right"/>
    </xf>
    <xf numFmtId="2" fontId="70" fillId="10" borderId="1" xfId="6" applyNumberFormat="1" applyFont="1" applyFill="1" applyBorder="1" applyAlignment="1">
      <alignment horizontal="right"/>
    </xf>
    <xf numFmtId="165" fontId="70" fillId="10" borderId="1" xfId="6" applyNumberFormat="1" applyFont="1" applyFill="1" applyBorder="1" applyAlignment="1">
      <alignment horizontal="right"/>
    </xf>
    <xf numFmtId="165" fontId="70" fillId="10" borderId="7" xfId="6" applyNumberFormat="1" applyFont="1" applyFill="1" applyBorder="1" applyAlignment="1">
      <alignment horizontal="right"/>
    </xf>
    <xf numFmtId="0" fontId="72" fillId="6" borderId="0" xfId="5" applyFont="1" applyFill="1" applyBorder="1" applyAlignment="1">
      <alignment horizontal="left"/>
    </xf>
    <xf numFmtId="0" fontId="32" fillId="6" borderId="0" xfId="2" applyFont="1" applyFill="1" applyAlignment="1">
      <alignment vertical="center"/>
    </xf>
    <xf numFmtId="0" fontId="70" fillId="10" borderId="3" xfId="5" applyFont="1" applyFill="1" applyBorder="1" applyAlignment="1">
      <alignment horizontal="center" vertical="center"/>
    </xf>
    <xf numFmtId="164" fontId="70" fillId="24" borderId="47" xfId="5" applyNumberFormat="1" applyFont="1" applyFill="1" applyBorder="1" applyAlignment="1">
      <alignment horizontal="center" wrapText="1"/>
    </xf>
    <xf numFmtId="164" fontId="70" fillId="24" borderId="48" xfId="5" applyNumberFormat="1" applyFont="1" applyFill="1" applyBorder="1" applyAlignment="1">
      <alignment horizontal="center" wrapText="1"/>
    </xf>
    <xf numFmtId="164" fontId="70" fillId="24" borderId="49" xfId="5" applyNumberFormat="1" applyFont="1" applyFill="1" applyBorder="1" applyAlignment="1">
      <alignment horizontal="center" wrapText="1"/>
    </xf>
    <xf numFmtId="164" fontId="70" fillId="24" borderId="50" xfId="5" applyNumberFormat="1" applyFont="1" applyFill="1" applyBorder="1" applyAlignment="1">
      <alignment horizontal="center" wrapText="1"/>
    </xf>
    <xf numFmtId="164" fontId="71" fillId="6" borderId="51" xfId="5" applyNumberFormat="1" applyFont="1" applyFill="1" applyBorder="1" applyAlignment="1">
      <alignment horizontal="right"/>
    </xf>
    <xf numFmtId="164" fontId="71" fillId="24" borderId="51" xfId="5" applyNumberFormat="1" applyFont="1" applyFill="1" applyBorder="1" applyAlignment="1">
      <alignment horizontal="right"/>
    </xf>
    <xf numFmtId="165" fontId="71" fillId="6" borderId="51" xfId="8" applyNumberFormat="1" applyFont="1" applyFill="1" applyBorder="1" applyAlignment="1">
      <alignment horizontal="right"/>
    </xf>
    <xf numFmtId="164" fontId="71" fillId="6" borderId="53" xfId="5" applyNumberFormat="1" applyFont="1" applyFill="1" applyBorder="1" applyAlignment="1">
      <alignment horizontal="right"/>
    </xf>
    <xf numFmtId="164" fontId="71" fillId="24" borderId="53" xfId="5" applyNumberFormat="1" applyFont="1" applyFill="1" applyBorder="1" applyAlignment="1">
      <alignment horizontal="right"/>
    </xf>
    <xf numFmtId="165" fontId="71" fillId="6" borderId="53" xfId="8" applyNumberFormat="1" applyFont="1" applyFill="1" applyBorder="1" applyAlignment="1">
      <alignment horizontal="right"/>
    </xf>
    <xf numFmtId="164" fontId="70" fillId="6" borderId="1" xfId="5" applyNumberFormat="1" applyFont="1" applyFill="1" applyBorder="1" applyAlignment="1">
      <alignment horizontal="right"/>
    </xf>
    <xf numFmtId="164" fontId="70" fillId="24" borderId="1" xfId="5" applyNumberFormat="1" applyFont="1" applyFill="1" applyBorder="1" applyAlignment="1">
      <alignment horizontal="right"/>
    </xf>
    <xf numFmtId="164" fontId="70" fillId="6" borderId="1" xfId="6" applyNumberFormat="1" applyFont="1" applyFill="1" applyBorder="1" applyAlignment="1">
      <alignment horizontal="right"/>
    </xf>
    <xf numFmtId="164" fontId="70" fillId="10" borderId="1" xfId="6" applyNumberFormat="1" applyFont="1" applyFill="1" applyBorder="1" applyAlignment="1">
      <alignment horizontal="right"/>
    </xf>
    <xf numFmtId="0" fontId="73" fillId="6" borderId="0" xfId="5" applyFont="1" applyFill="1"/>
    <xf numFmtId="0" fontId="68" fillId="6" borderId="0" xfId="5" applyFont="1" applyFill="1"/>
    <xf numFmtId="3" fontId="73" fillId="6" borderId="0" xfId="5" applyNumberFormat="1" applyFont="1" applyFill="1"/>
    <xf numFmtId="0" fontId="73" fillId="6" borderId="0" xfId="5" applyFont="1" applyFill="1" applyBorder="1"/>
    <xf numFmtId="0" fontId="70" fillId="10" borderId="1" xfId="5" applyFont="1" applyFill="1" applyBorder="1" applyAlignment="1">
      <alignment horizontal="center" vertical="center"/>
    </xf>
    <xf numFmtId="0" fontId="70" fillId="10" borderId="1" xfId="5" applyNumberFormat="1" applyFont="1" applyFill="1" applyBorder="1" applyAlignment="1">
      <alignment horizontal="center" vertical="center"/>
    </xf>
    <xf numFmtId="0" fontId="70" fillId="25" borderId="1" xfId="5" applyNumberFormat="1" applyFont="1" applyFill="1" applyBorder="1" applyAlignment="1">
      <alignment horizontal="center" vertical="center"/>
    </xf>
    <xf numFmtId="0" fontId="70" fillId="25" borderId="47" xfId="5" applyNumberFormat="1" applyFont="1" applyFill="1" applyBorder="1" applyAlignment="1">
      <alignment horizontal="center" vertical="center" wrapText="1"/>
    </xf>
    <xf numFmtId="165" fontId="70" fillId="25" borderId="7" xfId="5" applyNumberFormat="1" applyFont="1" applyFill="1" applyBorder="1" applyAlignment="1">
      <alignment horizontal="center" vertical="center" wrapText="1"/>
    </xf>
    <xf numFmtId="0" fontId="70" fillId="25" borderId="55" xfId="5" applyNumberFormat="1" applyFont="1" applyFill="1" applyBorder="1" applyAlignment="1">
      <alignment horizontal="center" vertical="center" wrapText="1"/>
    </xf>
    <xf numFmtId="0" fontId="70" fillId="10" borderId="1" xfId="5" applyNumberFormat="1" applyFont="1" applyFill="1" applyBorder="1" applyAlignment="1">
      <alignment horizontal="center" vertical="center"/>
    </xf>
    <xf numFmtId="0" fontId="70" fillId="25" borderId="1" xfId="5" applyNumberFormat="1" applyFont="1" applyFill="1" applyBorder="1" applyAlignment="1">
      <alignment horizontal="center" vertical="center"/>
    </xf>
    <xf numFmtId="0" fontId="70" fillId="25" borderId="49" xfId="5" applyNumberFormat="1" applyFont="1" applyFill="1" applyBorder="1" applyAlignment="1">
      <alignment horizontal="center" vertical="center" wrapText="1"/>
    </xf>
    <xf numFmtId="0" fontId="71" fillId="6" borderId="3" xfId="5" applyFont="1" applyFill="1" applyBorder="1" applyAlignment="1">
      <alignment horizontal="left" vertical="center"/>
    </xf>
    <xf numFmtId="0" fontId="71" fillId="6" borderId="1" xfId="5" applyFont="1" applyFill="1" applyBorder="1" applyAlignment="1">
      <alignment horizontal="left" vertical="center" wrapText="1"/>
    </xf>
    <xf numFmtId="3" fontId="71" fillId="6" borderId="1" xfId="5" applyNumberFormat="1" applyFont="1" applyFill="1" applyBorder="1" applyAlignment="1">
      <alignment horizontal="right" vertical="center"/>
    </xf>
    <xf numFmtId="3" fontId="71" fillId="25" borderId="1" xfId="5" applyNumberFormat="1" applyFont="1" applyFill="1" applyBorder="1" applyAlignment="1">
      <alignment horizontal="right" vertical="center"/>
    </xf>
    <xf numFmtId="165" fontId="71" fillId="6" borderId="1" xfId="7" applyNumberFormat="1" applyFont="1" applyFill="1" applyBorder="1" applyAlignment="1">
      <alignment horizontal="right" vertical="center"/>
    </xf>
    <xf numFmtId="165" fontId="71" fillId="6" borderId="7" xfId="5" applyNumberFormat="1" applyFont="1" applyFill="1" applyBorder="1" applyAlignment="1">
      <alignment horizontal="right" vertical="center"/>
    </xf>
    <xf numFmtId="0" fontId="70" fillId="6" borderId="1" xfId="5" applyFont="1" applyFill="1" applyBorder="1" applyAlignment="1">
      <alignment horizontal="left" vertical="center"/>
    </xf>
    <xf numFmtId="3" fontId="70" fillId="6" borderId="1" xfId="5" applyNumberFormat="1" applyFont="1" applyFill="1" applyBorder="1" applyAlignment="1">
      <alignment horizontal="right" vertical="center"/>
    </xf>
    <xf numFmtId="3" fontId="70" fillId="25" borderId="1" xfId="5" applyNumberFormat="1" applyFont="1" applyFill="1" applyBorder="1" applyAlignment="1">
      <alignment horizontal="right" vertical="center"/>
    </xf>
    <xf numFmtId="165" fontId="70" fillId="6" borderId="1" xfId="7" applyNumberFormat="1" applyFont="1" applyFill="1" applyBorder="1" applyAlignment="1">
      <alignment horizontal="right" vertical="center"/>
    </xf>
    <xf numFmtId="165" fontId="70" fillId="6" borderId="7" xfId="5" applyNumberFormat="1" applyFont="1" applyFill="1" applyBorder="1" applyAlignment="1">
      <alignment horizontal="right" vertical="center"/>
    </xf>
    <xf numFmtId="0" fontId="71" fillId="6" borderId="1" xfId="5" applyFont="1" applyFill="1" applyBorder="1" applyAlignment="1">
      <alignment horizontal="left" vertical="center"/>
    </xf>
    <xf numFmtId="3" fontId="71" fillId="0" borderId="1" xfId="5" applyNumberFormat="1" applyFont="1" applyFill="1" applyBorder="1" applyAlignment="1">
      <alignment horizontal="right" vertical="center"/>
    </xf>
    <xf numFmtId="0" fontId="70" fillId="10" borderId="3" xfId="5" applyFont="1" applyFill="1" applyBorder="1" applyAlignment="1">
      <alignment horizontal="left" vertical="center"/>
    </xf>
    <xf numFmtId="0" fontId="70" fillId="10" borderId="1" xfId="5" applyFont="1" applyFill="1" applyBorder="1" applyAlignment="1">
      <alignment horizontal="left" vertical="center"/>
    </xf>
    <xf numFmtId="3" fontId="70" fillId="10" borderId="1" xfId="5" applyNumberFormat="1" applyFont="1" applyFill="1" applyBorder="1" applyAlignment="1">
      <alignment horizontal="right" vertical="center"/>
    </xf>
    <xf numFmtId="165" fontId="70" fillId="10" borderId="1" xfId="5" applyNumberFormat="1" applyFont="1" applyFill="1" applyBorder="1" applyAlignment="1">
      <alignment horizontal="right" vertical="center"/>
    </xf>
    <xf numFmtId="165" fontId="70" fillId="10" borderId="7" xfId="5" applyNumberFormat="1" applyFont="1" applyFill="1" applyBorder="1" applyAlignment="1">
      <alignment horizontal="right" vertical="center"/>
    </xf>
    <xf numFmtId="0" fontId="72" fillId="6" borderId="0" xfId="5" applyFont="1" applyFill="1" applyBorder="1" applyAlignment="1">
      <alignment vertical="center"/>
    </xf>
    <xf numFmtId="0" fontId="72" fillId="6" borderId="0" xfId="5" applyFont="1" applyFill="1" applyBorder="1" applyAlignment="1">
      <alignment vertical="center"/>
    </xf>
    <xf numFmtId="0" fontId="72" fillId="6" borderId="0" xfId="9" applyFont="1" applyFill="1" applyBorder="1" applyAlignment="1">
      <alignment horizontal="left" vertical="center" wrapText="1"/>
    </xf>
    <xf numFmtId="0" fontId="72" fillId="6" borderId="0" xfId="10" applyFont="1" applyFill="1"/>
    <xf numFmtId="0" fontId="33" fillId="6" borderId="0" xfId="10" applyFont="1" applyFill="1"/>
    <xf numFmtId="10" fontId="33" fillId="6" borderId="0" xfId="7" applyNumberFormat="1" applyFont="1" applyFill="1"/>
    <xf numFmtId="3" fontId="33" fillId="6" borderId="0" xfId="10" applyNumberFormat="1" applyFont="1" applyFill="1"/>
    <xf numFmtId="0" fontId="31" fillId="6" borderId="0" xfId="9" applyFont="1" applyFill="1" applyBorder="1" applyAlignment="1">
      <alignment vertical="center" wrapText="1"/>
    </xf>
    <xf numFmtId="3" fontId="31" fillId="6" borderId="0" xfId="9" applyNumberFormat="1" applyFont="1" applyFill="1" applyBorder="1" applyAlignment="1">
      <alignment vertical="center" wrapText="1"/>
    </xf>
    <xf numFmtId="0" fontId="70" fillId="25" borderId="1" xfId="5" applyNumberFormat="1" applyFont="1" applyFill="1" applyBorder="1" applyAlignment="1">
      <alignment horizontal="center" vertical="center" wrapText="1"/>
    </xf>
    <xf numFmtId="165" fontId="71" fillId="0" borderId="1" xfId="7" applyNumberFormat="1" applyFont="1" applyFill="1" applyBorder="1" applyAlignment="1">
      <alignment horizontal="right" vertical="center"/>
    </xf>
    <xf numFmtId="3" fontId="73" fillId="6" borderId="0" xfId="7" applyNumberFormat="1" applyFont="1" applyFill="1" applyBorder="1"/>
    <xf numFmtId="3" fontId="73" fillId="6" borderId="0" xfId="7" applyNumberFormat="1" applyFont="1" applyFill="1"/>
    <xf numFmtId="165" fontId="70" fillId="25" borderId="1" xfId="5" applyNumberFormat="1" applyFont="1" applyFill="1" applyBorder="1" applyAlignment="1">
      <alignment horizontal="center" vertical="center" wrapText="1"/>
    </xf>
    <xf numFmtId="3" fontId="70" fillId="10" borderId="1" xfId="5" applyNumberFormat="1" applyFont="1" applyFill="1" applyBorder="1" applyAlignment="1">
      <alignment horizontal="center" vertical="center"/>
    </xf>
    <xf numFmtId="3" fontId="70" fillId="10" borderId="1" xfId="5" applyNumberFormat="1" applyFont="1" applyFill="1" applyBorder="1" applyAlignment="1">
      <alignment horizontal="center" vertical="center" wrapText="1"/>
    </xf>
    <xf numFmtId="3" fontId="70" fillId="25" borderId="1" xfId="5" applyNumberFormat="1" applyFont="1" applyFill="1" applyBorder="1" applyAlignment="1">
      <alignment horizontal="center" vertical="center"/>
    </xf>
    <xf numFmtId="3" fontId="70" fillId="25" borderId="1" xfId="5" applyNumberFormat="1" applyFont="1" applyFill="1" applyBorder="1" applyAlignment="1">
      <alignment horizontal="center" vertical="center" wrapText="1"/>
    </xf>
    <xf numFmtId="0" fontId="68" fillId="6" borderId="0" xfId="5" applyFont="1" applyFill="1" applyAlignment="1">
      <alignment horizontal="center"/>
    </xf>
    <xf numFmtId="3" fontId="70" fillId="10" borderId="1" xfId="5" applyNumberFormat="1" applyFont="1" applyFill="1" applyBorder="1" applyAlignment="1">
      <alignment horizontal="center" vertical="center"/>
    </xf>
    <xf numFmtId="3" fontId="70" fillId="25" borderId="1" xfId="5" applyNumberFormat="1" applyFont="1" applyFill="1" applyBorder="1" applyAlignment="1">
      <alignment horizontal="center" vertical="center"/>
    </xf>
    <xf numFmtId="0" fontId="71" fillId="6" borderId="1" xfId="5" applyFont="1" applyFill="1" applyBorder="1" applyAlignment="1">
      <alignment horizontal="left" vertical="justify"/>
    </xf>
    <xf numFmtId="165" fontId="71" fillId="6" borderId="1" xfId="5" applyNumberFormat="1" applyFont="1" applyFill="1" applyBorder="1" applyAlignment="1">
      <alignment horizontal="right" vertical="center"/>
    </xf>
    <xf numFmtId="165" fontId="73" fillId="6" borderId="0" xfId="7" applyNumberFormat="1" applyFont="1" applyFill="1"/>
    <xf numFmtId="165" fontId="70" fillId="6" borderId="1" xfId="5" applyNumberFormat="1" applyFont="1" applyFill="1" applyBorder="1" applyAlignment="1">
      <alignment horizontal="right" vertical="center"/>
    </xf>
    <xf numFmtId="0" fontId="72" fillId="6" borderId="0" xfId="5" applyFont="1" applyFill="1" applyBorder="1" applyAlignment="1">
      <alignment horizontal="left" vertical="center"/>
    </xf>
    <xf numFmtId="0" fontId="72" fillId="6" borderId="0" xfId="5" applyFont="1" applyFill="1" applyBorder="1" applyAlignment="1">
      <alignment horizontal="left" vertical="center"/>
    </xf>
    <xf numFmtId="0" fontId="68" fillId="6" borderId="0" xfId="5" applyFont="1" applyFill="1" applyAlignment="1">
      <alignment horizontal="left" vertical="center" indent="2"/>
    </xf>
    <xf numFmtId="0" fontId="71" fillId="6" borderId="3" xfId="5" applyFont="1" applyFill="1" applyBorder="1" applyAlignment="1">
      <alignment horizontal="center" vertical="center"/>
    </xf>
    <xf numFmtId="0" fontId="71" fillId="6" borderId="1" xfId="5" applyFont="1" applyFill="1" applyBorder="1" applyAlignment="1">
      <alignment vertical="justify"/>
    </xf>
    <xf numFmtId="0" fontId="71" fillId="6" borderId="1" xfId="5" applyFont="1" applyFill="1" applyBorder="1" applyAlignment="1">
      <alignment vertical="center" wrapText="1"/>
    </xf>
    <xf numFmtId="0" fontId="70" fillId="6" borderId="1" xfId="5" applyFont="1" applyFill="1" applyBorder="1" applyAlignment="1">
      <alignment vertical="center"/>
    </xf>
    <xf numFmtId="0" fontId="71" fillId="6" borderId="1" xfId="5" applyFont="1" applyFill="1" applyBorder="1" applyAlignment="1">
      <alignment vertical="center"/>
    </xf>
    <xf numFmtId="3" fontId="70" fillId="0" borderId="1" xfId="5" applyNumberFormat="1" applyFont="1" applyFill="1" applyBorder="1" applyAlignment="1">
      <alignment horizontal="right" vertical="center"/>
    </xf>
    <xf numFmtId="0" fontId="71" fillId="0" borderId="1" xfId="5" applyFont="1" applyFill="1" applyBorder="1" applyAlignment="1">
      <alignment horizontal="right"/>
    </xf>
    <xf numFmtId="0" fontId="71" fillId="25" borderId="1" xfId="5" applyFont="1" applyFill="1" applyBorder="1" applyAlignment="1">
      <alignment horizontal="right"/>
    </xf>
    <xf numFmtId="9" fontId="71" fillId="6" borderId="1" xfId="7" applyFont="1" applyFill="1" applyBorder="1" applyAlignment="1">
      <alignment horizontal="right"/>
    </xf>
    <xf numFmtId="9" fontId="71" fillId="6" borderId="7" xfId="7" applyFont="1" applyFill="1" applyBorder="1" applyAlignment="1">
      <alignment horizontal="right"/>
    </xf>
    <xf numFmtId="0" fontId="1" fillId="0" borderId="0" xfId="11"/>
    <xf numFmtId="0" fontId="16" fillId="0" borderId="0" xfId="11" applyFont="1"/>
    <xf numFmtId="0" fontId="5" fillId="0" borderId="0" xfId="11" applyFont="1"/>
    <xf numFmtId="0" fontId="1" fillId="0" borderId="0" xfId="11" applyBorder="1"/>
    <xf numFmtId="0" fontId="79" fillId="0" borderId="0" xfId="11" applyFont="1" applyFill="1" applyBorder="1" applyAlignment="1">
      <alignment horizontal="center" vertical="center"/>
    </xf>
    <xf numFmtId="0" fontId="79" fillId="19" borderId="58" xfId="11" applyFont="1" applyFill="1" applyBorder="1" applyAlignment="1">
      <alignment horizontal="center" vertical="center" wrapText="1"/>
    </xf>
    <xf numFmtId="0" fontId="79" fillId="19" borderId="59" xfId="11" applyFont="1" applyFill="1" applyBorder="1" applyAlignment="1">
      <alignment horizontal="center" vertical="center" wrapText="1"/>
    </xf>
    <xf numFmtId="0" fontId="80" fillId="26" borderId="59" xfId="11" applyFont="1" applyFill="1" applyBorder="1" applyAlignment="1">
      <alignment horizontal="center" vertical="center" wrapText="1"/>
    </xf>
    <xf numFmtId="0" fontId="80" fillId="26" borderId="60" xfId="11" applyFont="1" applyFill="1" applyBorder="1" applyAlignment="1">
      <alignment horizontal="center" vertical="center" wrapText="1"/>
    </xf>
    <xf numFmtId="0" fontId="79" fillId="19" borderId="61" xfId="11" applyFont="1" applyFill="1" applyBorder="1" applyAlignment="1">
      <alignment horizontal="center" vertical="center" wrapText="1"/>
    </xf>
    <xf numFmtId="0" fontId="79" fillId="19" borderId="62" xfId="11" applyFont="1" applyFill="1" applyBorder="1" applyAlignment="1">
      <alignment horizontal="center" vertical="center" wrapText="1"/>
    </xf>
    <xf numFmtId="0" fontId="80" fillId="26" borderId="62" xfId="11" applyFont="1" applyFill="1" applyBorder="1" applyAlignment="1">
      <alignment horizontal="center" vertical="center" wrapText="1"/>
    </xf>
    <xf numFmtId="0" fontId="80" fillId="26" borderId="62" xfId="11" applyFont="1" applyFill="1" applyBorder="1" applyAlignment="1">
      <alignment horizontal="center" vertical="center" wrapText="1"/>
    </xf>
    <xf numFmtId="0" fontId="80" fillId="26" borderId="63" xfId="11" applyFont="1" applyFill="1" applyBorder="1" applyAlignment="1">
      <alignment horizontal="center" vertical="center" wrapText="1"/>
    </xf>
    <xf numFmtId="0" fontId="81" fillId="0" borderId="64" xfId="11" applyFont="1" applyFill="1" applyBorder="1" applyAlignment="1">
      <alignment vertical="center" wrapText="1"/>
    </xf>
    <xf numFmtId="3" fontId="81" fillId="0" borderId="62" xfId="11" applyNumberFormat="1" applyFont="1" applyFill="1" applyBorder="1" applyAlignment="1">
      <alignment horizontal="right" vertical="center"/>
    </xf>
    <xf numFmtId="3" fontId="81" fillId="10" borderId="62" xfId="11" applyNumberFormat="1" applyFont="1" applyFill="1" applyBorder="1" applyAlignment="1">
      <alignment horizontal="right" vertical="center"/>
    </xf>
    <xf numFmtId="3" fontId="81" fillId="27" borderId="62" xfId="11" applyNumberFormat="1" applyFont="1" applyFill="1" applyBorder="1" applyAlignment="1">
      <alignment horizontal="right" vertical="center"/>
    </xf>
    <xf numFmtId="165" fontId="38" fillId="0" borderId="62" xfId="11" applyNumberFormat="1" applyFont="1" applyFill="1" applyBorder="1" applyAlignment="1">
      <alignment horizontal="right" vertical="center"/>
    </xf>
    <xf numFmtId="165" fontId="81" fillId="0" borderId="63" xfId="11" applyNumberFormat="1" applyFont="1" applyFill="1" applyBorder="1" applyAlignment="1">
      <alignment horizontal="right" vertical="center"/>
    </xf>
    <xf numFmtId="0" fontId="81" fillId="0" borderId="61" xfId="11" applyFont="1" applyFill="1" applyBorder="1" applyAlignment="1">
      <alignment vertical="center" wrapText="1"/>
    </xf>
    <xf numFmtId="0" fontId="79" fillId="19" borderId="65" xfId="11" applyFont="1" applyFill="1" applyBorder="1" applyAlignment="1">
      <alignment vertical="center"/>
    </xf>
    <xf numFmtId="3" fontId="79" fillId="19" borderId="66" xfId="11" applyNumberFormat="1" applyFont="1" applyFill="1" applyBorder="1" applyAlignment="1">
      <alignment horizontal="right" vertical="center"/>
    </xf>
    <xf numFmtId="3" fontId="82" fillId="26" borderId="66" xfId="11" applyNumberFormat="1" applyFont="1" applyFill="1" applyBorder="1" applyAlignment="1">
      <alignment horizontal="right" vertical="center"/>
    </xf>
    <xf numFmtId="165" fontId="79" fillId="19" borderId="66" xfId="11" applyNumberFormat="1" applyFont="1" applyFill="1" applyBorder="1" applyAlignment="1">
      <alignment horizontal="right" vertical="center"/>
    </xf>
    <xf numFmtId="165" fontId="79" fillId="19" borderId="67" xfId="11" applyNumberFormat="1" applyFont="1" applyFill="1" applyBorder="1" applyAlignment="1">
      <alignment horizontal="right" vertical="center"/>
    </xf>
    <xf numFmtId="0" fontId="83" fillId="0" borderId="0" xfId="11" applyFont="1" applyBorder="1" applyAlignment="1">
      <alignment vertical="center"/>
    </xf>
    <xf numFmtId="164" fontId="81" fillId="0" borderId="62" xfId="11" applyNumberFormat="1" applyFont="1" applyFill="1" applyBorder="1" applyAlignment="1">
      <alignment horizontal="right" vertical="center"/>
    </xf>
    <xf numFmtId="164" fontId="81" fillId="2" borderId="62" xfId="11" applyNumberFormat="1" applyFont="1" applyFill="1" applyBorder="1" applyAlignment="1">
      <alignment horizontal="right" vertical="center"/>
    </xf>
    <xf numFmtId="164" fontId="81" fillId="27" borderId="62" xfId="11" applyNumberFormat="1" applyFont="1" applyFill="1" applyBorder="1" applyAlignment="1">
      <alignment horizontal="right" vertical="center"/>
    </xf>
    <xf numFmtId="164" fontId="79" fillId="19" borderId="66" xfId="11" applyNumberFormat="1" applyFont="1" applyFill="1" applyBorder="1" applyAlignment="1">
      <alignment horizontal="right" vertical="center"/>
    </xf>
    <xf numFmtId="164" fontId="82" fillId="26" borderId="66" xfId="11" applyNumberFormat="1" applyFont="1" applyFill="1" applyBorder="1" applyAlignment="1">
      <alignment horizontal="right" vertical="center"/>
    </xf>
    <xf numFmtId="0" fontId="38" fillId="0" borderId="0" xfId="11" applyFont="1" applyBorder="1" applyAlignment="1">
      <alignment vertical="center"/>
    </xf>
    <xf numFmtId="0" fontId="84" fillId="0" borderId="0" xfId="11" applyFont="1"/>
    <xf numFmtId="0" fontId="85" fillId="0" borderId="0" xfId="11" applyFont="1" applyFill="1" applyBorder="1" applyAlignment="1">
      <alignment horizontal="center" vertical="center" wrapText="1"/>
    </xf>
    <xf numFmtId="0" fontId="85" fillId="19" borderId="68" xfId="11" applyFont="1" applyFill="1" applyBorder="1" applyAlignment="1">
      <alignment horizontal="center" vertical="center" wrapText="1"/>
    </xf>
    <xf numFmtId="0" fontId="85" fillId="19" borderId="58" xfId="11" applyFont="1" applyFill="1" applyBorder="1" applyAlignment="1">
      <alignment horizontal="center" vertical="center" wrapText="1"/>
    </xf>
    <xf numFmtId="0" fontId="86" fillId="26" borderId="60" xfId="11" applyFont="1" applyFill="1" applyBorder="1" applyAlignment="1">
      <alignment horizontal="center" vertical="center" wrapText="1"/>
    </xf>
    <xf numFmtId="0" fontId="86" fillId="26" borderId="68" xfId="11" applyFont="1" applyFill="1" applyBorder="1" applyAlignment="1">
      <alignment horizontal="center" vertical="center" wrapText="1"/>
    </xf>
    <xf numFmtId="0" fontId="86" fillId="26" borderId="58" xfId="11" applyFont="1" applyFill="1" applyBorder="1" applyAlignment="1">
      <alignment horizontal="center" vertical="center" wrapText="1"/>
    </xf>
    <xf numFmtId="0" fontId="86" fillId="26" borderId="59" xfId="11" applyFont="1" applyFill="1" applyBorder="1" applyAlignment="1">
      <alignment horizontal="center" vertical="center" wrapText="1"/>
    </xf>
    <xf numFmtId="0" fontId="85" fillId="19" borderId="61" xfId="11" applyFont="1" applyFill="1" applyBorder="1" applyAlignment="1">
      <alignment horizontal="center" vertical="center" wrapText="1"/>
    </xf>
    <xf numFmtId="0" fontId="85" fillId="19" borderId="62" xfId="11" applyFont="1" applyFill="1" applyBorder="1" applyAlignment="1">
      <alignment horizontal="center" vertical="center" wrapText="1"/>
    </xf>
    <xf numFmtId="0" fontId="87" fillId="19" borderId="62" xfId="11" applyFont="1" applyFill="1" applyBorder="1" applyAlignment="1">
      <alignment horizontal="center" vertical="center" wrapText="1"/>
    </xf>
    <xf numFmtId="0" fontId="86" fillId="26" borderId="62" xfId="11" applyFont="1" applyFill="1" applyBorder="1" applyAlignment="1">
      <alignment horizontal="center" vertical="center" wrapText="1"/>
    </xf>
    <xf numFmtId="0" fontId="88" fillId="26" borderId="62" xfId="11" applyFont="1" applyFill="1" applyBorder="1" applyAlignment="1">
      <alignment horizontal="center" vertical="center" wrapText="1"/>
    </xf>
    <xf numFmtId="0" fontId="86" fillId="26" borderId="62" xfId="11" applyFont="1" applyFill="1" applyBorder="1" applyAlignment="1">
      <alignment horizontal="center" vertical="center" wrapText="1"/>
    </xf>
    <xf numFmtId="0" fontId="86" fillId="26" borderId="63" xfId="11" applyFont="1" applyFill="1" applyBorder="1" applyAlignment="1">
      <alignment horizontal="center" vertical="center" wrapText="1"/>
    </xf>
    <xf numFmtId="0" fontId="89" fillId="0" borderId="64" xfId="11" applyFont="1" applyFill="1" applyBorder="1" applyAlignment="1">
      <alignment vertical="center" wrapText="1"/>
    </xf>
    <xf numFmtId="3" fontId="89" fillId="0" borderId="62" xfId="11" applyNumberFormat="1" applyFont="1" applyFill="1" applyBorder="1" applyAlignment="1">
      <alignment horizontal="right" vertical="center"/>
    </xf>
    <xf numFmtId="3" fontId="90" fillId="2" borderId="62" xfId="11" applyNumberFormat="1" applyFont="1" applyFill="1" applyBorder="1" applyAlignment="1">
      <alignment horizontal="right" vertical="center"/>
    </xf>
    <xf numFmtId="3" fontId="89" fillId="0" borderId="62" xfId="11" applyNumberFormat="1" applyFont="1" applyFill="1" applyBorder="1" applyAlignment="1">
      <alignment vertical="center"/>
    </xf>
    <xf numFmtId="3" fontId="90" fillId="27" borderId="62" xfId="11" applyNumberFormat="1" applyFont="1" applyFill="1" applyBorder="1" applyAlignment="1">
      <alignment horizontal="right" vertical="center"/>
    </xf>
    <xf numFmtId="165" fontId="89" fillId="0" borderId="62" xfId="11" applyNumberFormat="1" applyFont="1" applyFill="1" applyBorder="1" applyAlignment="1">
      <alignment horizontal="right" vertical="center"/>
    </xf>
    <xf numFmtId="165" fontId="89" fillId="0" borderId="63" xfId="11" applyNumberFormat="1" applyFont="1" applyFill="1" applyBorder="1" applyAlignment="1">
      <alignment horizontal="right" vertical="center"/>
    </xf>
    <xf numFmtId="0" fontId="89" fillId="0" borderId="61" xfId="11" applyFont="1" applyFill="1" applyBorder="1" applyAlignment="1">
      <alignment vertical="center" wrapText="1"/>
    </xf>
    <xf numFmtId="0" fontId="85" fillId="19" borderId="65" xfId="11" applyFont="1" applyFill="1" applyBorder="1" applyAlignment="1">
      <alignment vertical="center" wrapText="1"/>
    </xf>
    <xf numFmtId="3" fontId="85" fillId="19" borderId="66" xfId="11" applyNumberFormat="1" applyFont="1" applyFill="1" applyBorder="1" applyAlignment="1">
      <alignment horizontal="right" vertical="center"/>
    </xf>
    <xf numFmtId="3" fontId="87" fillId="19" borderId="66" xfId="11" applyNumberFormat="1" applyFont="1" applyFill="1" applyBorder="1" applyAlignment="1">
      <alignment horizontal="right" vertical="center"/>
    </xf>
    <xf numFmtId="3" fontId="86" fillId="26" borderId="66" xfId="11" applyNumberFormat="1" applyFont="1" applyFill="1" applyBorder="1" applyAlignment="1">
      <alignment horizontal="right" vertical="center"/>
    </xf>
    <xf numFmtId="3" fontId="86" fillId="26" borderId="66" xfId="11" applyNumberFormat="1" applyFont="1" applyFill="1" applyBorder="1" applyAlignment="1">
      <alignment vertical="center"/>
    </xf>
    <xf numFmtId="3" fontId="88" fillId="26" borderId="66" xfId="11" applyNumberFormat="1" applyFont="1" applyFill="1" applyBorder="1" applyAlignment="1">
      <alignment horizontal="right" vertical="center"/>
    </xf>
    <xf numFmtId="165" fontId="85" fillId="19" borderId="66" xfId="11" applyNumberFormat="1" applyFont="1" applyFill="1" applyBorder="1" applyAlignment="1">
      <alignment horizontal="right" vertical="center"/>
    </xf>
    <xf numFmtId="165" fontId="85" fillId="19" borderId="67" xfId="11" applyNumberFormat="1" applyFont="1" applyFill="1" applyBorder="1" applyAlignment="1">
      <alignment horizontal="right" vertical="center"/>
    </xf>
    <xf numFmtId="0" fontId="18" fillId="0" borderId="0" xfId="11" applyFont="1" applyBorder="1" applyAlignment="1">
      <alignment horizontal="left" vertical="center"/>
    </xf>
    <xf numFmtId="0" fontId="91" fillId="0" borderId="0" xfId="11" applyFont="1" applyBorder="1" applyAlignment="1">
      <alignment vertical="center" wrapText="1"/>
    </xf>
    <xf numFmtId="164" fontId="89" fillId="0" borderId="62" xfId="11" applyNumberFormat="1" applyFont="1" applyFill="1" applyBorder="1" applyAlignment="1">
      <alignment horizontal="right" vertical="center"/>
    </xf>
    <xf numFmtId="164" fontId="90" fillId="2" borderId="62" xfId="11" applyNumberFormat="1" applyFont="1" applyFill="1" applyBorder="1" applyAlignment="1">
      <alignment horizontal="right" vertical="center"/>
    </xf>
    <xf numFmtId="164" fontId="89" fillId="0" borderId="62" xfId="11" applyNumberFormat="1" applyFont="1" applyFill="1" applyBorder="1" applyAlignment="1">
      <alignment vertical="center"/>
    </xf>
    <xf numFmtId="164" fontId="90" fillId="27" borderId="62" xfId="11" applyNumberFormat="1" applyFont="1" applyFill="1" applyBorder="1" applyAlignment="1">
      <alignment horizontal="right" vertical="center"/>
    </xf>
    <xf numFmtId="164" fontId="85" fillId="19" borderId="66" xfId="11" applyNumberFormat="1" applyFont="1" applyFill="1" applyBorder="1" applyAlignment="1">
      <alignment horizontal="right" vertical="center"/>
    </xf>
    <xf numFmtId="164" fontId="87" fillId="19" borderId="66" xfId="11" applyNumberFormat="1" applyFont="1" applyFill="1" applyBorder="1" applyAlignment="1">
      <alignment horizontal="right" vertical="center"/>
    </xf>
    <xf numFmtId="164" fontId="86" fillId="26" borderId="66" xfId="11" applyNumberFormat="1" applyFont="1" applyFill="1" applyBorder="1" applyAlignment="1">
      <alignment horizontal="right" vertical="center"/>
    </xf>
    <xf numFmtId="164" fontId="86" fillId="26" borderId="66" xfId="11" applyNumberFormat="1" applyFont="1" applyFill="1" applyBorder="1" applyAlignment="1">
      <alignment vertical="center"/>
    </xf>
    <xf numFmtId="164" fontId="88" fillId="26" borderId="66" xfId="11" applyNumberFormat="1" applyFont="1" applyFill="1" applyBorder="1" applyAlignment="1">
      <alignment horizontal="right" vertical="center"/>
    </xf>
    <xf numFmtId="0" fontId="18" fillId="0" borderId="69" xfId="11" applyFont="1" applyBorder="1" applyAlignment="1">
      <alignment horizontal="left" vertical="center"/>
    </xf>
    <xf numFmtId="0" fontId="44" fillId="0" borderId="0" xfId="5" applyFont="1"/>
    <xf numFmtId="0" fontId="92" fillId="0" borderId="0" xfId="5" applyFont="1" applyAlignment="1">
      <alignment vertical="center"/>
    </xf>
    <xf numFmtId="0" fontId="52" fillId="0" borderId="0" xfId="5" applyFont="1" applyAlignment="1">
      <alignment horizontal="left" vertical="center" indent="2"/>
    </xf>
    <xf numFmtId="0" fontId="44" fillId="0" borderId="0" xfId="5" applyFont="1" applyBorder="1"/>
    <xf numFmtId="0" fontId="14" fillId="19" borderId="38" xfId="0" applyFont="1" applyFill="1" applyBorder="1" applyAlignment="1">
      <alignment horizontal="center" vertical="center"/>
    </xf>
    <xf numFmtId="0" fontId="14" fillId="19" borderId="39" xfId="0" applyFont="1" applyFill="1" applyBorder="1" applyAlignment="1">
      <alignment horizontal="center" vertical="center"/>
    </xf>
    <xf numFmtId="0" fontId="53" fillId="19" borderId="39" xfId="0" applyFont="1" applyFill="1" applyBorder="1" applyAlignment="1">
      <alignment horizontal="center" vertical="center" wrapText="1"/>
    </xf>
    <xf numFmtId="0" fontId="53" fillId="19" borderId="39" xfId="0" applyFont="1" applyFill="1" applyBorder="1" applyAlignment="1">
      <alignment horizontal="center" vertical="center"/>
    </xf>
    <xf numFmtId="165" fontId="6" fillId="26" borderId="70" xfId="5" applyNumberFormat="1" applyFont="1" applyFill="1" applyBorder="1" applyAlignment="1">
      <alignment horizontal="center" vertical="center" wrapText="1"/>
    </xf>
    <xf numFmtId="165" fontId="6" fillId="26" borderId="71" xfId="5" applyNumberFormat="1" applyFont="1" applyFill="1" applyBorder="1" applyAlignment="1">
      <alignment horizontal="center" vertical="center" wrapText="1"/>
    </xf>
    <xf numFmtId="0" fontId="14" fillId="19" borderId="3" xfId="0" applyFont="1" applyFill="1" applyBorder="1" applyAlignment="1">
      <alignment horizontal="center" vertical="center"/>
    </xf>
    <xf numFmtId="0" fontId="14" fillId="19" borderId="1" xfId="0" applyFont="1" applyFill="1" applyBorder="1" applyAlignment="1">
      <alignment horizontal="center" vertical="center"/>
    </xf>
    <xf numFmtId="0" fontId="14" fillId="23" borderId="1" xfId="0" applyFont="1" applyFill="1" applyBorder="1" applyAlignment="1">
      <alignment horizontal="center" vertical="center" wrapText="1"/>
    </xf>
    <xf numFmtId="0" fontId="6" fillId="28" borderId="1" xfId="0" applyFont="1" applyFill="1" applyBorder="1" applyAlignment="1">
      <alignment horizontal="center" vertical="center" wrapText="1"/>
    </xf>
    <xf numFmtId="165" fontId="6" fillId="26" borderId="49" xfId="5" applyNumberFormat="1" applyFont="1" applyFill="1" applyBorder="1" applyAlignment="1">
      <alignment horizontal="center" vertical="center" wrapText="1"/>
    </xf>
    <xf numFmtId="165" fontId="6" fillId="26" borderId="50" xfId="5" applyNumberFormat="1" applyFont="1" applyFill="1" applyBorder="1" applyAlignment="1">
      <alignment horizontal="center" vertical="center" wrapText="1"/>
    </xf>
    <xf numFmtId="0" fontId="7" fillId="0" borderId="2" xfId="0" applyFont="1" applyBorder="1" applyAlignment="1">
      <alignment horizontal="center" vertical="center" wrapText="1"/>
    </xf>
    <xf numFmtId="3" fontId="7" fillId="0" borderId="1" xfId="0" applyNumberFormat="1" applyFont="1" applyBorder="1" applyAlignment="1">
      <alignment horizontal="right" vertical="center"/>
    </xf>
    <xf numFmtId="3" fontId="7" fillId="27" borderId="1" xfId="0" applyNumberFormat="1" applyFont="1" applyFill="1" applyBorder="1" applyAlignment="1">
      <alignment horizontal="right" vertical="center"/>
    </xf>
    <xf numFmtId="165" fontId="8" fillId="0" borderId="1" xfId="5" applyNumberFormat="1" applyFont="1" applyBorder="1" applyAlignment="1">
      <alignment horizontal="right" vertical="center"/>
    </xf>
    <xf numFmtId="165" fontId="8" fillId="0" borderId="7" xfId="5" applyNumberFormat="1" applyFont="1" applyBorder="1" applyAlignment="1">
      <alignment horizontal="right" vertical="center"/>
    </xf>
    <xf numFmtId="165" fontId="44" fillId="0" borderId="0" xfId="3" applyNumberFormat="1" applyFont="1"/>
    <xf numFmtId="0" fontId="7" fillId="0" borderId="0" xfId="0" applyFont="1" applyBorder="1" applyAlignment="1">
      <alignment horizontal="center" vertical="center" wrapText="1"/>
    </xf>
    <xf numFmtId="0" fontId="7" fillId="0" borderId="16" xfId="0" applyFont="1" applyBorder="1" applyAlignment="1">
      <alignment horizontal="center" vertical="center" wrapText="1"/>
    </xf>
    <xf numFmtId="0" fontId="10" fillId="2" borderId="72" xfId="0" applyFont="1" applyFill="1" applyBorder="1" applyAlignment="1">
      <alignment vertical="center" wrapText="1"/>
    </xf>
    <xf numFmtId="3" fontId="10" fillId="2" borderId="1" xfId="0" applyNumberFormat="1" applyFont="1" applyFill="1" applyBorder="1" applyAlignment="1">
      <alignment horizontal="right" vertical="center"/>
    </xf>
    <xf numFmtId="165" fontId="6" fillId="2" borderId="1" xfId="5" applyNumberFormat="1" applyFont="1" applyFill="1" applyBorder="1" applyAlignment="1">
      <alignment horizontal="right" vertical="center"/>
    </xf>
    <xf numFmtId="165" fontId="6" fillId="2" borderId="7" xfId="5" applyNumberFormat="1" applyFont="1" applyFill="1" applyBorder="1" applyAlignment="1">
      <alignment horizontal="right" vertical="center"/>
    </xf>
    <xf numFmtId="165" fontId="8" fillId="0" borderId="1" xfId="5" applyNumberFormat="1" applyFont="1" applyFill="1" applyBorder="1" applyAlignment="1">
      <alignment horizontal="right" vertical="center" wrapText="1"/>
    </xf>
    <xf numFmtId="165" fontId="8" fillId="0" borderId="7" xfId="5" applyNumberFormat="1" applyFont="1" applyFill="1" applyBorder="1" applyAlignment="1">
      <alignment horizontal="right" vertical="center" wrapText="1"/>
    </xf>
    <xf numFmtId="165" fontId="8" fillId="0" borderId="1" xfId="5" applyNumberFormat="1" applyFont="1" applyFill="1" applyBorder="1" applyAlignment="1">
      <alignment horizontal="right" vertical="center"/>
    </xf>
    <xf numFmtId="165" fontId="8" fillId="0" borderId="7" xfId="5" applyNumberFormat="1" applyFont="1" applyFill="1" applyBorder="1" applyAlignment="1">
      <alignment horizontal="right" vertical="center"/>
    </xf>
    <xf numFmtId="0" fontId="14" fillId="19" borderId="5" xfId="0" applyFont="1" applyFill="1" applyBorder="1" applyAlignment="1">
      <alignment horizontal="left" vertical="center" wrapText="1"/>
    </xf>
    <xf numFmtId="0" fontId="14" fillId="19" borderId="47" xfId="0" applyFont="1" applyFill="1" applyBorder="1" applyAlignment="1">
      <alignment horizontal="left" vertical="center" wrapText="1"/>
    </xf>
    <xf numFmtId="3" fontId="14" fillId="19" borderId="47" xfId="0" applyNumberFormat="1" applyFont="1" applyFill="1" applyBorder="1" applyAlignment="1">
      <alignment horizontal="right" vertical="center"/>
    </xf>
    <xf numFmtId="3" fontId="6" fillId="26" borderId="47" xfId="0" applyNumberFormat="1" applyFont="1" applyFill="1" applyBorder="1" applyAlignment="1">
      <alignment horizontal="right" vertical="center"/>
    </xf>
    <xf numFmtId="165" fontId="14" fillId="19" borderId="47" xfId="5" applyNumberFormat="1" applyFont="1" applyFill="1" applyBorder="1" applyAlignment="1">
      <alignment horizontal="right" vertical="center"/>
    </xf>
    <xf numFmtId="165" fontId="14" fillId="19" borderId="48" xfId="5" applyNumberFormat="1" applyFont="1" applyFill="1" applyBorder="1" applyAlignment="1">
      <alignment horizontal="right" vertical="center"/>
    </xf>
    <xf numFmtId="0" fontId="44" fillId="0" borderId="73" xfId="5" applyFont="1" applyBorder="1" applyAlignment="1">
      <alignment horizontal="left" vertical="center" wrapText="1"/>
    </xf>
    <xf numFmtId="0" fontId="53" fillId="19" borderId="38" xfId="0" applyFont="1" applyFill="1" applyBorder="1" applyAlignment="1">
      <alignment horizontal="center" vertical="center"/>
    </xf>
    <xf numFmtId="0" fontId="53" fillId="19" borderId="39" xfId="0" applyFont="1" applyFill="1" applyBorder="1" applyAlignment="1">
      <alignment horizontal="center"/>
    </xf>
    <xf numFmtId="165" fontId="94" fillId="26" borderId="39" xfId="0" applyNumberFormat="1" applyFont="1" applyFill="1" applyBorder="1" applyAlignment="1">
      <alignment horizontal="center" vertical="center" wrapText="1"/>
    </xf>
    <xf numFmtId="0" fontId="94" fillId="26" borderId="46" xfId="0" applyFont="1" applyFill="1" applyBorder="1" applyAlignment="1">
      <alignment horizontal="center" vertical="center" wrapText="1"/>
    </xf>
    <xf numFmtId="0" fontId="53" fillId="19" borderId="3" xfId="0" applyFont="1" applyFill="1" applyBorder="1" applyAlignment="1">
      <alignment horizontal="center" vertical="center"/>
    </xf>
    <xf numFmtId="0" fontId="53" fillId="19" borderId="1" xfId="0" applyFont="1" applyFill="1" applyBorder="1" applyAlignment="1">
      <alignment horizontal="center" vertical="center"/>
    </xf>
    <xf numFmtId="0" fontId="53" fillId="19" borderId="74" xfId="0" applyFont="1" applyFill="1" applyBorder="1" applyAlignment="1">
      <alignment horizontal="center" vertical="center" wrapText="1"/>
    </xf>
    <xf numFmtId="0" fontId="94" fillId="26" borderId="74" xfId="0" applyFont="1" applyFill="1" applyBorder="1" applyAlignment="1">
      <alignment horizontal="center" vertical="center" wrapText="1"/>
    </xf>
    <xf numFmtId="165" fontId="94" fillId="26" borderId="1" xfId="0" applyNumberFormat="1" applyFont="1" applyFill="1" applyBorder="1" applyAlignment="1">
      <alignment horizontal="center" vertical="center" wrapText="1"/>
    </xf>
    <xf numFmtId="0" fontId="94" fillId="26" borderId="7" xfId="0" applyFont="1" applyFill="1" applyBorder="1" applyAlignment="1">
      <alignment horizontal="center" vertical="center" wrapText="1"/>
    </xf>
    <xf numFmtId="0" fontId="44" fillId="0" borderId="5" xfId="0" applyFont="1" applyBorder="1" applyAlignment="1">
      <alignment horizontal="center" vertical="center" wrapText="1"/>
    </xf>
    <xf numFmtId="0" fontId="44" fillId="0" borderId="1" xfId="0" applyFont="1" applyBorder="1" applyAlignment="1">
      <alignment horizontal="left" vertical="center" wrapText="1"/>
    </xf>
    <xf numFmtId="0" fontId="44" fillId="0" borderId="1" xfId="0" applyFont="1" applyBorder="1" applyAlignment="1">
      <alignment vertical="center" wrapText="1"/>
    </xf>
    <xf numFmtId="164" fontId="44" fillId="0" borderId="1" xfId="0" applyNumberFormat="1" applyFont="1" applyBorder="1" applyAlignment="1">
      <alignment horizontal="right" vertical="center"/>
    </xf>
    <xf numFmtId="164" fontId="44" fillId="27" borderId="1" xfId="0" applyNumberFormat="1" applyFont="1" applyFill="1" applyBorder="1" applyAlignment="1">
      <alignment horizontal="right" vertical="center"/>
    </xf>
    <xf numFmtId="165" fontId="44" fillId="0" borderId="1" xfId="0" applyNumberFormat="1" applyFont="1" applyBorder="1" applyAlignment="1">
      <alignment horizontal="right" vertical="center"/>
    </xf>
    <xf numFmtId="165" fontId="44" fillId="0" borderId="7" xfId="0" applyNumberFormat="1" applyFont="1" applyBorder="1" applyAlignment="1">
      <alignment horizontal="right" vertical="center"/>
    </xf>
    <xf numFmtId="0" fontId="44" fillId="0" borderId="6" xfId="0" applyFont="1" applyBorder="1" applyAlignment="1">
      <alignment horizontal="center" vertical="center" wrapText="1"/>
    </xf>
    <xf numFmtId="0" fontId="44" fillId="0" borderId="7" xfId="0" applyFont="1" applyBorder="1" applyAlignment="1">
      <alignment horizontal="left"/>
    </xf>
    <xf numFmtId="0" fontId="44" fillId="0" borderId="3" xfId="0" applyFont="1" applyBorder="1" applyAlignment="1">
      <alignment horizontal="left"/>
    </xf>
    <xf numFmtId="0" fontId="44" fillId="0" borderId="4" xfId="0" applyFont="1" applyBorder="1" applyAlignment="1">
      <alignment horizontal="center" vertical="center" wrapText="1"/>
    </xf>
    <xf numFmtId="0" fontId="52" fillId="2" borderId="7" xfId="0" applyFont="1" applyFill="1" applyBorder="1" applyAlignment="1">
      <alignment horizontal="left" vertical="center" wrapText="1"/>
    </xf>
    <xf numFmtId="0" fontId="52" fillId="2" borderId="3" xfId="0" applyFont="1" applyFill="1" applyBorder="1" applyAlignment="1">
      <alignment horizontal="left" vertical="center" wrapText="1"/>
    </xf>
    <xf numFmtId="164" fontId="52" fillId="2" borderId="1" xfId="0" applyNumberFormat="1" applyFont="1" applyFill="1" applyBorder="1" applyAlignment="1">
      <alignment horizontal="right" vertical="center"/>
    </xf>
    <xf numFmtId="164" fontId="52" fillId="27" borderId="1" xfId="0" applyNumberFormat="1" applyFont="1" applyFill="1" applyBorder="1" applyAlignment="1">
      <alignment horizontal="right" vertical="center"/>
    </xf>
    <xf numFmtId="165" fontId="52" fillId="2" borderId="1" xfId="0" applyNumberFormat="1" applyFont="1" applyFill="1" applyBorder="1" applyAlignment="1">
      <alignment horizontal="right" vertical="center"/>
    </xf>
    <xf numFmtId="165" fontId="52" fillId="2" borderId="7" xfId="0" applyNumberFormat="1" applyFont="1" applyFill="1" applyBorder="1" applyAlignment="1">
      <alignment horizontal="right" vertical="center"/>
    </xf>
    <xf numFmtId="0" fontId="52" fillId="2" borderId="7" xfId="0" applyFont="1" applyFill="1" applyBorder="1" applyAlignment="1">
      <alignment horizontal="left" vertical="center" wrapText="1"/>
    </xf>
    <xf numFmtId="0" fontId="52" fillId="2" borderId="3" xfId="0" applyFont="1" applyFill="1" applyBorder="1" applyAlignment="1">
      <alignment horizontal="left" vertical="center" wrapText="1"/>
    </xf>
    <xf numFmtId="0" fontId="53" fillId="19" borderId="18" xfId="0" applyFont="1" applyFill="1" applyBorder="1" applyAlignment="1">
      <alignment horizontal="left" vertical="center" wrapText="1"/>
    </xf>
    <xf numFmtId="0" fontId="53" fillId="19" borderId="40" xfId="0" applyFont="1" applyFill="1" applyBorder="1" applyAlignment="1">
      <alignment horizontal="left" vertical="center" wrapText="1"/>
    </xf>
    <xf numFmtId="164" fontId="53" fillId="19" borderId="47" xfId="0" applyNumberFormat="1" applyFont="1" applyFill="1" applyBorder="1" applyAlignment="1">
      <alignment horizontal="right" vertical="center"/>
    </xf>
    <xf numFmtId="164" fontId="94" fillId="26" borderId="47" xfId="0" applyNumberFormat="1" applyFont="1" applyFill="1" applyBorder="1" applyAlignment="1">
      <alignment horizontal="right" vertical="center"/>
    </xf>
    <xf numFmtId="165" fontId="53" fillId="26" borderId="47" xfId="0" applyNumberFormat="1" applyFont="1" applyFill="1" applyBorder="1" applyAlignment="1">
      <alignment horizontal="right" vertical="center"/>
    </xf>
    <xf numFmtId="165" fontId="94" fillId="26" borderId="48" xfId="0" applyNumberFormat="1" applyFont="1" applyFill="1" applyBorder="1" applyAlignment="1">
      <alignment horizontal="right" vertical="center"/>
    </xf>
    <xf numFmtId="0" fontId="24" fillId="0" borderId="73" xfId="5" applyFont="1" applyBorder="1" applyAlignment="1">
      <alignment horizontal="left" vertical="center" wrapText="1"/>
    </xf>
    <xf numFmtId="0" fontId="12" fillId="0" borderId="0" xfId="5" applyFont="1" applyAlignment="1">
      <alignment horizontal="left" vertical="center"/>
    </xf>
    <xf numFmtId="0" fontId="24" fillId="0" borderId="0" xfId="5" applyFont="1"/>
    <xf numFmtId="0" fontId="53" fillId="19" borderId="1" xfId="0" applyFont="1" applyFill="1" applyBorder="1" applyAlignment="1">
      <alignment horizontal="center" vertical="center" wrapText="1"/>
    </xf>
    <xf numFmtId="0" fontId="94" fillId="26" borderId="1" xfId="0" applyFont="1" applyFill="1" applyBorder="1" applyAlignment="1">
      <alignment horizontal="center" vertical="center" wrapText="1"/>
    </xf>
    <xf numFmtId="0" fontId="44" fillId="0" borderId="3" xfId="12" applyFont="1" applyBorder="1" applyAlignment="1">
      <alignment horizontal="left" vertical="center" wrapText="1"/>
    </xf>
    <xf numFmtId="164" fontId="44" fillId="0" borderId="1" xfId="12" applyNumberFormat="1" applyFont="1" applyFill="1" applyBorder="1" applyAlignment="1">
      <alignment horizontal="right" vertical="center"/>
    </xf>
    <xf numFmtId="164" fontId="44" fillId="27" borderId="1" xfId="12" applyNumberFormat="1" applyFont="1" applyFill="1" applyBorder="1" applyAlignment="1">
      <alignment horizontal="right" vertical="center"/>
    </xf>
    <xf numFmtId="165" fontId="44" fillId="0" borderId="1" xfId="12" applyNumberFormat="1" applyFont="1" applyFill="1" applyBorder="1" applyAlignment="1">
      <alignment horizontal="right" vertical="center"/>
    </xf>
    <xf numFmtId="165" fontId="44" fillId="0" borderId="7" xfId="12" applyNumberFormat="1" applyFont="1" applyFill="1" applyBorder="1" applyAlignment="1">
      <alignment horizontal="right" vertical="center"/>
    </xf>
    <xf numFmtId="0" fontId="96" fillId="19" borderId="40" xfId="12" applyFont="1" applyFill="1" applyBorder="1"/>
    <xf numFmtId="164" fontId="53" fillId="19" borderId="41" xfId="12" applyNumberFormat="1" applyFont="1" applyFill="1" applyBorder="1" applyAlignment="1">
      <alignment horizontal="right" vertical="center"/>
    </xf>
    <xf numFmtId="164" fontId="94" fillId="26" borderId="41" xfId="12" applyNumberFormat="1" applyFont="1" applyFill="1" applyBorder="1" applyAlignment="1">
      <alignment horizontal="right" vertical="center"/>
    </xf>
    <xf numFmtId="165" fontId="53" fillId="19" borderId="41" xfId="12" applyNumberFormat="1" applyFont="1" applyFill="1" applyBorder="1" applyAlignment="1">
      <alignment horizontal="right" vertical="center"/>
    </xf>
    <xf numFmtId="165" fontId="53" fillId="19" borderId="30" xfId="12" applyNumberFormat="1" applyFont="1" applyFill="1" applyBorder="1" applyAlignment="1">
      <alignment horizontal="right" vertical="center"/>
    </xf>
    <xf numFmtId="0" fontId="44" fillId="0" borderId="0" xfId="5" applyFont="1" applyBorder="1" applyAlignment="1">
      <alignment horizontal="left" vertical="center" wrapText="1"/>
    </xf>
    <xf numFmtId="0" fontId="14" fillId="19" borderId="46" xfId="0" applyFont="1" applyFill="1" applyBorder="1" applyAlignment="1">
      <alignment horizontal="center" vertical="center"/>
    </xf>
    <xf numFmtId="0" fontId="14" fillId="19" borderId="1" xfId="5" applyFont="1" applyFill="1" applyBorder="1" applyAlignment="1">
      <alignment horizontal="center" vertical="center"/>
    </xf>
    <xf numFmtId="0" fontId="6" fillId="26" borderId="1" xfId="0" applyFont="1" applyFill="1" applyBorder="1" applyAlignment="1">
      <alignment horizontal="center" vertical="center"/>
    </xf>
    <xf numFmtId="0" fontId="6" fillId="26" borderId="7" xfId="0" applyFont="1" applyFill="1" applyBorder="1" applyAlignment="1">
      <alignment horizontal="center" vertical="center"/>
    </xf>
    <xf numFmtId="0" fontId="14" fillId="19" borderId="1" xfId="0" applyFont="1" applyFill="1" applyBorder="1" applyAlignment="1">
      <alignment horizontal="center" vertical="center" wrapText="1"/>
    </xf>
    <xf numFmtId="0" fontId="6" fillId="26" borderId="1" xfId="0" applyFont="1" applyFill="1" applyBorder="1" applyAlignment="1">
      <alignment horizontal="center" vertical="center" wrapText="1"/>
    </xf>
    <xf numFmtId="0" fontId="6" fillId="26" borderId="7" xfId="0" applyFont="1" applyFill="1" applyBorder="1" applyAlignment="1">
      <alignment horizontal="center" vertical="center" wrapText="1"/>
    </xf>
    <xf numFmtId="0" fontId="14" fillId="19" borderId="1" xfId="0" applyFont="1" applyFill="1" applyBorder="1" applyAlignment="1">
      <alignment horizontal="center" vertical="center"/>
    </xf>
    <xf numFmtId="0" fontId="6" fillId="26" borderId="1" xfId="0" applyFont="1" applyFill="1" applyBorder="1" applyAlignment="1">
      <alignment horizontal="center" vertical="center"/>
    </xf>
    <xf numFmtId="0" fontId="8" fillId="6" borderId="3" xfId="0" applyFont="1" applyFill="1" applyBorder="1" applyAlignment="1">
      <alignment horizontal="center" vertical="center"/>
    </xf>
    <xf numFmtId="0" fontId="8" fillId="6" borderId="47" xfId="0" applyFont="1" applyFill="1" applyBorder="1" applyAlignment="1">
      <alignment horizontal="center" vertical="center"/>
    </xf>
    <xf numFmtId="0" fontId="8" fillId="6" borderId="1" xfId="0" applyFont="1" applyFill="1" applyBorder="1" applyAlignment="1">
      <alignment vertical="center" wrapText="1"/>
    </xf>
    <xf numFmtId="3" fontId="8" fillId="6" borderId="1" xfId="0" applyNumberFormat="1" applyFont="1" applyFill="1" applyBorder="1" applyAlignment="1">
      <alignment horizontal="right" vertical="center"/>
    </xf>
    <xf numFmtId="3" fontId="8" fillId="6" borderId="1" xfId="4" applyNumberFormat="1" applyFont="1" applyFill="1" applyBorder="1" applyAlignment="1">
      <alignment horizontal="right" vertical="center"/>
    </xf>
    <xf numFmtId="3" fontId="8" fillId="27" borderId="1" xfId="4" applyNumberFormat="1" applyFont="1" applyFill="1" applyBorder="1" applyAlignment="1">
      <alignment horizontal="right" vertical="center"/>
    </xf>
    <xf numFmtId="3" fontId="8" fillId="27" borderId="7" xfId="4" applyNumberFormat="1" applyFont="1" applyFill="1" applyBorder="1" applyAlignment="1">
      <alignment horizontal="right" vertical="center"/>
    </xf>
    <xf numFmtId="0" fontId="8" fillId="6" borderId="55" xfId="0" applyFont="1" applyFill="1" applyBorder="1" applyAlignment="1">
      <alignment horizontal="center" vertical="center"/>
    </xf>
    <xf numFmtId="0" fontId="8" fillId="6" borderId="49" xfId="0" applyFont="1" applyFill="1" applyBorder="1" applyAlignment="1">
      <alignment horizontal="center" vertical="center"/>
    </xf>
    <xf numFmtId="0" fontId="6" fillId="2" borderId="7" xfId="0" applyFont="1" applyFill="1" applyBorder="1" applyAlignment="1">
      <alignment vertical="center"/>
    </xf>
    <xf numFmtId="3" fontId="6" fillId="2" borderId="1" xfId="0" applyNumberFormat="1" applyFont="1" applyFill="1" applyBorder="1" applyAlignment="1">
      <alignment horizontal="right" vertical="center"/>
    </xf>
    <xf numFmtId="3" fontId="6" fillId="2" borderId="7" xfId="0" applyNumberFormat="1" applyFont="1" applyFill="1" applyBorder="1" applyAlignment="1">
      <alignment horizontal="right" vertical="center"/>
    </xf>
    <xf numFmtId="0" fontId="14" fillId="19" borderId="40" xfId="0" applyFont="1" applyFill="1" applyBorder="1" applyAlignment="1">
      <alignment horizontal="left" vertical="center"/>
    </xf>
    <xf numFmtId="0" fontId="14" fillId="19" borderId="41" xfId="0" applyFont="1" applyFill="1" applyBorder="1" applyAlignment="1">
      <alignment horizontal="left" vertical="center"/>
    </xf>
    <xf numFmtId="3" fontId="14" fillId="19" borderId="41" xfId="0" applyNumberFormat="1" applyFont="1" applyFill="1" applyBorder="1" applyAlignment="1">
      <alignment horizontal="right" vertical="center"/>
    </xf>
    <xf numFmtId="3" fontId="14" fillId="19" borderId="30" xfId="0" applyNumberFormat="1" applyFont="1" applyFill="1" applyBorder="1" applyAlignment="1">
      <alignment horizontal="right" vertical="center"/>
    </xf>
    <xf numFmtId="0" fontId="12" fillId="6" borderId="0" xfId="0" applyFont="1" applyFill="1" applyBorder="1" applyAlignment="1">
      <alignment horizontal="left" vertical="center" wrapText="1"/>
    </xf>
    <xf numFmtId="0" fontId="32" fillId="6" borderId="0" xfId="0" applyFont="1" applyFill="1"/>
    <xf numFmtId="0" fontId="32" fillId="6" borderId="0" xfId="0" applyFont="1" applyFill="1" applyBorder="1"/>
    <xf numFmtId="0" fontId="14" fillId="19" borderId="1" xfId="0" applyFont="1" applyFill="1" applyBorder="1" applyAlignment="1">
      <alignment horizontal="center" vertical="center" wrapText="1"/>
    </xf>
    <xf numFmtId="0" fontId="6" fillId="26" borderId="1" xfId="0" applyFont="1" applyFill="1" applyBorder="1" applyAlignment="1">
      <alignment horizontal="center" vertical="center" wrapText="1"/>
    </xf>
    <xf numFmtId="0" fontId="8" fillId="6" borderId="3" xfId="0" applyFont="1" applyFill="1" applyBorder="1"/>
    <xf numFmtId="3" fontId="8" fillId="27" borderId="1" xfId="0" applyNumberFormat="1" applyFont="1" applyFill="1" applyBorder="1" applyAlignment="1">
      <alignment horizontal="right" vertical="center"/>
    </xf>
    <xf numFmtId="165" fontId="8" fillId="6" borderId="1" xfId="3" applyNumberFormat="1" applyFont="1" applyFill="1" applyBorder="1" applyAlignment="1">
      <alignment horizontal="right" vertical="center"/>
    </xf>
    <xf numFmtId="165" fontId="8" fillId="6" borderId="7" xfId="3" applyNumberFormat="1" applyFont="1" applyFill="1" applyBorder="1" applyAlignment="1">
      <alignment horizontal="right" vertical="center"/>
    </xf>
    <xf numFmtId="165" fontId="32" fillId="6" borderId="0" xfId="3" applyNumberFormat="1" applyFont="1" applyFill="1" applyBorder="1"/>
    <xf numFmtId="165" fontId="32" fillId="6" borderId="0" xfId="3" applyNumberFormat="1" applyFont="1" applyFill="1"/>
    <xf numFmtId="0" fontId="8" fillId="6" borderId="40" xfId="0" applyFont="1" applyFill="1" applyBorder="1"/>
    <xf numFmtId="164" fontId="8" fillId="6" borderId="41" xfId="0" applyNumberFormat="1" applyFont="1" applyFill="1" applyBorder="1" applyAlignment="1">
      <alignment horizontal="right" vertical="center"/>
    </xf>
    <xf numFmtId="164" fontId="8" fillId="27" borderId="41" xfId="0" applyNumberFormat="1" applyFont="1" applyFill="1" applyBorder="1" applyAlignment="1">
      <alignment horizontal="right" vertical="center"/>
    </xf>
    <xf numFmtId="165" fontId="8" fillId="6" borderId="41" xfId="3" applyNumberFormat="1" applyFont="1" applyFill="1" applyBorder="1" applyAlignment="1">
      <alignment horizontal="right" vertical="center"/>
    </xf>
    <xf numFmtId="165" fontId="8" fillId="6" borderId="30" xfId="3" applyNumberFormat="1" applyFont="1" applyFill="1" applyBorder="1" applyAlignment="1">
      <alignment horizontal="right" vertical="center"/>
    </xf>
    <xf numFmtId="0" fontId="12" fillId="6" borderId="75" xfId="0" applyFont="1" applyFill="1" applyBorder="1" applyAlignment="1">
      <alignment horizontal="left" vertical="center"/>
    </xf>
    <xf numFmtId="0" fontId="97" fillId="6" borderId="0" xfId="0" applyFont="1" applyFill="1" applyBorder="1" applyAlignment="1">
      <alignment vertical="center"/>
    </xf>
    <xf numFmtId="165" fontId="14" fillId="19" borderId="70" xfId="5" applyNumberFormat="1" applyFont="1" applyFill="1" applyBorder="1" applyAlignment="1">
      <alignment horizontal="center" vertical="center" wrapText="1"/>
    </xf>
    <xf numFmtId="165" fontId="14" fillId="19" borderId="71" xfId="5" applyNumberFormat="1" applyFont="1" applyFill="1" applyBorder="1" applyAlignment="1">
      <alignment horizontal="center" vertical="center" wrapText="1"/>
    </xf>
    <xf numFmtId="0" fontId="14" fillId="28" borderId="1" xfId="0" applyFont="1" applyFill="1" applyBorder="1" applyAlignment="1">
      <alignment horizontal="center" vertical="center" wrapText="1"/>
    </xf>
    <xf numFmtId="165" fontId="14" fillId="19" borderId="49" xfId="5" applyNumberFormat="1" applyFont="1" applyFill="1" applyBorder="1" applyAlignment="1">
      <alignment horizontal="center" vertical="center" wrapText="1"/>
    </xf>
    <xf numFmtId="165" fontId="14" fillId="19" borderId="50" xfId="5" applyNumberFormat="1" applyFont="1" applyFill="1" applyBorder="1" applyAlignment="1">
      <alignment horizontal="center" vertical="center" wrapText="1"/>
    </xf>
    <xf numFmtId="0" fontId="7" fillId="0" borderId="5" xfId="0" applyFont="1" applyBorder="1" applyAlignment="1">
      <alignment horizontal="center" vertical="center" wrapText="1"/>
    </xf>
    <xf numFmtId="165" fontId="99" fillId="0" borderId="0" xfId="3" applyNumberFormat="1" applyFont="1"/>
    <xf numFmtId="165" fontId="26" fillId="0" borderId="0" xfId="3" applyNumberFormat="1" applyFont="1"/>
    <xf numFmtId="0" fontId="7" fillId="0" borderId="6" xfId="0" applyFont="1" applyBorder="1" applyAlignment="1">
      <alignment horizontal="center" vertical="center" wrapText="1"/>
    </xf>
    <xf numFmtId="0" fontId="7" fillId="0" borderId="4" xfId="0" applyFont="1" applyBorder="1" applyAlignment="1">
      <alignment horizontal="center" vertical="center" wrapText="1"/>
    </xf>
    <xf numFmtId="0" fontId="10" fillId="2" borderId="3" xfId="0" applyFont="1" applyFill="1" applyBorder="1" applyAlignment="1">
      <alignment vertical="center" wrapText="1"/>
    </xf>
    <xf numFmtId="3" fontId="14" fillId="26" borderId="47" xfId="0" applyNumberFormat="1" applyFont="1" applyFill="1" applyBorder="1" applyAlignment="1">
      <alignment horizontal="right" vertical="center"/>
    </xf>
    <xf numFmtId="0" fontId="24" fillId="0" borderId="0" xfId="5" applyFont="1" applyBorder="1" applyAlignment="1">
      <alignment horizontal="left" vertical="center" wrapText="1"/>
    </xf>
    <xf numFmtId="0" fontId="44" fillId="6" borderId="1" xfId="0" applyFont="1" applyFill="1" applyBorder="1" applyAlignment="1">
      <alignment horizontal="left" vertical="center" wrapText="1"/>
    </xf>
    <xf numFmtId="0" fontId="44" fillId="6" borderId="1" xfId="0" applyFont="1" applyFill="1" applyBorder="1" applyAlignment="1">
      <alignment vertical="center" wrapText="1"/>
    </xf>
    <xf numFmtId="165" fontId="53" fillId="26" borderId="48" xfId="0" applyNumberFormat="1" applyFont="1" applyFill="1" applyBorder="1" applyAlignment="1">
      <alignment horizontal="right" vertical="center"/>
    </xf>
    <xf numFmtId="0" fontId="12" fillId="0" borderId="0" xfId="5" applyFont="1"/>
    <xf numFmtId="164" fontId="26" fillId="0" borderId="1" xfId="12" applyNumberFormat="1" applyFont="1" applyFill="1" applyBorder="1" applyAlignment="1">
      <alignment horizontal="right" vertical="center"/>
    </xf>
    <xf numFmtId="164" fontId="26" fillId="27" borderId="1" xfId="12" applyNumberFormat="1" applyFont="1" applyFill="1" applyBorder="1" applyAlignment="1">
      <alignment horizontal="right" vertical="center"/>
    </xf>
    <xf numFmtId="165" fontId="26" fillId="0" borderId="1" xfId="12" applyNumberFormat="1" applyFont="1" applyFill="1" applyBorder="1" applyAlignment="1">
      <alignment horizontal="right" vertical="center"/>
    </xf>
    <xf numFmtId="165" fontId="26" fillId="0" borderId="7" xfId="12" applyNumberFormat="1" applyFont="1" applyFill="1" applyBorder="1" applyAlignment="1">
      <alignment horizontal="right" vertical="center"/>
    </xf>
    <xf numFmtId="0" fontId="96" fillId="19" borderId="76" xfId="12" applyFont="1" applyFill="1" applyBorder="1"/>
    <xf numFmtId="164" fontId="100" fillId="19" borderId="41" xfId="12" applyNumberFormat="1" applyFont="1" applyFill="1" applyBorder="1" applyAlignment="1">
      <alignment horizontal="right" vertical="center"/>
    </xf>
    <xf numFmtId="164" fontId="101" fillId="26" borderId="41" xfId="12" applyNumberFormat="1" applyFont="1" applyFill="1" applyBorder="1" applyAlignment="1">
      <alignment horizontal="right" vertical="center"/>
    </xf>
    <xf numFmtId="165" fontId="100" fillId="19" borderId="41" xfId="12" applyNumberFormat="1" applyFont="1" applyFill="1" applyBorder="1" applyAlignment="1">
      <alignment horizontal="right" vertical="center"/>
    </xf>
    <xf numFmtId="165" fontId="100" fillId="19" borderId="30" xfId="12" applyNumberFormat="1" applyFont="1" applyFill="1" applyBorder="1" applyAlignment="1">
      <alignment horizontal="right" vertical="center"/>
    </xf>
    <xf numFmtId="0" fontId="24" fillId="0" borderId="0" xfId="5" applyFont="1" applyAlignment="1">
      <alignment vertical="center"/>
    </xf>
    <xf numFmtId="0" fontId="6" fillId="26" borderId="32" xfId="0" applyFont="1" applyFill="1" applyBorder="1" applyAlignment="1">
      <alignment horizontal="center" vertical="center"/>
    </xf>
    <xf numFmtId="0" fontId="6" fillId="26" borderId="3" xfId="0" applyFont="1" applyFill="1" applyBorder="1" applyAlignment="1">
      <alignment horizontal="center" vertical="center"/>
    </xf>
    <xf numFmtId="0" fontId="6" fillId="26" borderId="47" xfId="0" applyFont="1" applyFill="1" applyBorder="1" applyAlignment="1">
      <alignment horizontal="center" vertical="center" wrapText="1"/>
    </xf>
    <xf numFmtId="0" fontId="6" fillId="26" borderId="48" xfId="0" applyFont="1" applyFill="1" applyBorder="1" applyAlignment="1">
      <alignment horizontal="center" vertical="center" wrapText="1"/>
    </xf>
    <xf numFmtId="0" fontId="6" fillId="26" borderId="49" xfId="0" applyFont="1" applyFill="1" applyBorder="1" applyAlignment="1">
      <alignment horizontal="center" vertical="center" wrapText="1"/>
    </xf>
    <xf numFmtId="0" fontId="6" fillId="26" borderId="50" xfId="0" applyFont="1" applyFill="1" applyBorder="1" applyAlignment="1">
      <alignment horizontal="center" vertical="center" wrapText="1"/>
    </xf>
    <xf numFmtId="0" fontId="8" fillId="6" borderId="1" xfId="0" applyFont="1" applyFill="1" applyBorder="1" applyAlignment="1">
      <alignment horizontal="center" vertical="center"/>
    </xf>
    <xf numFmtId="168" fontId="8" fillId="6" borderId="1" xfId="4" applyNumberFormat="1" applyFont="1" applyFill="1" applyBorder="1" applyAlignment="1">
      <alignment horizontal="right" vertical="center"/>
    </xf>
    <xf numFmtId="168" fontId="8" fillId="6" borderId="1" xfId="4" applyNumberFormat="1" applyFont="1" applyFill="1" applyBorder="1"/>
    <xf numFmtId="168" fontId="8" fillId="6" borderId="7" xfId="4" applyNumberFormat="1" applyFont="1" applyFill="1" applyBorder="1"/>
    <xf numFmtId="0" fontId="12" fillId="6" borderId="77" xfId="0" applyFont="1" applyFill="1" applyBorder="1" applyAlignment="1">
      <alignment vertical="center" wrapText="1"/>
    </xf>
    <xf numFmtId="0" fontId="12" fillId="6" borderId="78" xfId="0" applyFont="1" applyFill="1" applyBorder="1" applyAlignment="1">
      <alignment vertical="center" wrapText="1"/>
    </xf>
    <xf numFmtId="0" fontId="32" fillId="6" borderId="78" xfId="0" applyFont="1" applyFill="1" applyBorder="1"/>
    <xf numFmtId="0" fontId="32" fillId="6" borderId="79" xfId="0" applyFont="1" applyFill="1" applyBorder="1"/>
    <xf numFmtId="3" fontId="8" fillId="6" borderId="1" xfId="0" applyNumberFormat="1" applyFont="1" applyFill="1" applyBorder="1" applyAlignment="1">
      <alignment horizontal="right" vertical="center" indent="1"/>
    </xf>
    <xf numFmtId="3" fontId="8" fillId="6" borderId="1" xfId="4" applyNumberFormat="1" applyFont="1" applyFill="1" applyBorder="1" applyAlignment="1">
      <alignment horizontal="right" vertical="center" indent="1"/>
    </xf>
    <xf numFmtId="165" fontId="8" fillId="6" borderId="1" xfId="0" applyNumberFormat="1" applyFont="1" applyFill="1" applyBorder="1" applyAlignment="1">
      <alignment horizontal="right" vertical="center" indent="1"/>
    </xf>
    <xf numFmtId="165" fontId="8" fillId="6" borderId="7" xfId="0" applyNumberFormat="1" applyFont="1" applyFill="1" applyBorder="1" applyAlignment="1">
      <alignment horizontal="right" vertical="center" indent="1"/>
    </xf>
    <xf numFmtId="164" fontId="8" fillId="6" borderId="41" xfId="0" applyNumberFormat="1" applyFont="1" applyFill="1" applyBorder="1" applyAlignment="1">
      <alignment horizontal="right" vertical="center" indent="1"/>
    </xf>
    <xf numFmtId="165" fontId="8" fillId="6" borderId="41" xfId="0" applyNumberFormat="1" applyFont="1" applyFill="1" applyBorder="1" applyAlignment="1">
      <alignment horizontal="right" vertical="center" indent="1"/>
    </xf>
    <xf numFmtId="165" fontId="8" fillId="6" borderId="30" xfId="0" applyNumberFormat="1" applyFont="1" applyFill="1" applyBorder="1" applyAlignment="1">
      <alignment horizontal="right" vertical="center" indent="1"/>
    </xf>
    <xf numFmtId="165" fontId="8" fillId="0" borderId="1" xfId="5" applyNumberFormat="1" applyFont="1" applyBorder="1" applyAlignment="1">
      <alignment horizontal="right"/>
    </xf>
    <xf numFmtId="165" fontId="8" fillId="0" borderId="7" xfId="5" applyNumberFormat="1" applyFont="1" applyBorder="1" applyAlignment="1">
      <alignment horizontal="right"/>
    </xf>
    <xf numFmtId="165" fontId="6" fillId="2" borderId="1" xfId="5" applyNumberFormat="1" applyFont="1" applyFill="1" applyBorder="1" applyAlignment="1">
      <alignment horizontal="right"/>
    </xf>
    <xf numFmtId="165" fontId="6" fillId="2" borderId="7" xfId="5" applyNumberFormat="1" applyFont="1" applyFill="1" applyBorder="1" applyAlignment="1">
      <alignment horizontal="right"/>
    </xf>
    <xf numFmtId="165" fontId="14" fillId="19" borderId="47" xfId="5" applyNumberFormat="1" applyFont="1" applyFill="1" applyBorder="1" applyAlignment="1">
      <alignment horizontal="right"/>
    </xf>
    <xf numFmtId="165" fontId="14" fillId="19" borderId="48" xfId="5" applyNumberFormat="1" applyFont="1" applyFill="1" applyBorder="1" applyAlignment="1">
      <alignment horizontal="right"/>
    </xf>
    <xf numFmtId="0" fontId="32" fillId="0" borderId="1" xfId="0" applyFont="1" applyBorder="1" applyAlignment="1">
      <alignment horizontal="left" vertical="center" wrapText="1"/>
    </xf>
    <xf numFmtId="0" fontId="32" fillId="0" borderId="1" xfId="0" applyFont="1" applyBorder="1" applyAlignment="1">
      <alignment vertical="center" wrapText="1"/>
    </xf>
    <xf numFmtId="164" fontId="32" fillId="0" borderId="1" xfId="0" applyNumberFormat="1" applyFont="1" applyBorder="1" applyAlignment="1">
      <alignment horizontal="right" vertical="center"/>
    </xf>
    <xf numFmtId="164" fontId="32" fillId="27" borderId="1" xfId="0" applyNumberFormat="1" applyFont="1" applyFill="1" applyBorder="1" applyAlignment="1">
      <alignment horizontal="right" vertical="center"/>
    </xf>
    <xf numFmtId="165" fontId="32" fillId="0" borderId="1" xfId="0" applyNumberFormat="1" applyFont="1" applyBorder="1" applyAlignment="1">
      <alignment horizontal="right" vertical="center"/>
    </xf>
    <xf numFmtId="165" fontId="32" fillId="0" borderId="7" xfId="0" applyNumberFormat="1" applyFont="1" applyBorder="1" applyAlignment="1">
      <alignment horizontal="right" vertical="center"/>
    </xf>
    <xf numFmtId="0" fontId="32" fillId="0" borderId="7" xfId="0" applyFont="1" applyBorder="1" applyAlignment="1">
      <alignment horizontal="left"/>
    </xf>
    <xf numFmtId="0" fontId="32" fillId="0" borderId="3" xfId="0" applyFont="1" applyBorder="1" applyAlignment="1">
      <alignment horizontal="left"/>
    </xf>
    <xf numFmtId="0" fontId="94" fillId="2" borderId="7" xfId="0" applyFont="1" applyFill="1" applyBorder="1" applyAlignment="1">
      <alignment horizontal="left" vertical="center" wrapText="1"/>
    </xf>
    <xf numFmtId="0" fontId="94" fillId="2" borderId="3" xfId="0" applyFont="1" applyFill="1" applyBorder="1" applyAlignment="1">
      <alignment horizontal="left" vertical="center" wrapText="1"/>
    </xf>
    <xf numFmtId="164" fontId="94" fillId="2" borderId="1" xfId="0" applyNumberFormat="1" applyFont="1" applyFill="1" applyBorder="1" applyAlignment="1">
      <alignment horizontal="right" vertical="center"/>
    </xf>
    <xf numFmtId="164" fontId="94" fillId="27" borderId="1" xfId="0" applyNumberFormat="1" applyFont="1" applyFill="1" applyBorder="1" applyAlignment="1">
      <alignment horizontal="right" vertical="center"/>
    </xf>
    <xf numFmtId="165" fontId="94" fillId="2" borderId="1" xfId="0" applyNumberFormat="1" applyFont="1" applyFill="1" applyBorder="1" applyAlignment="1">
      <alignment horizontal="right" vertical="center"/>
    </xf>
    <xf numFmtId="165" fontId="94" fillId="2" borderId="7" xfId="0" applyNumberFormat="1" applyFont="1" applyFill="1" applyBorder="1" applyAlignment="1">
      <alignment horizontal="right" vertical="center"/>
    </xf>
    <xf numFmtId="0" fontId="32" fillId="6" borderId="1" xfId="0" applyFont="1" applyFill="1" applyBorder="1" applyAlignment="1">
      <alignment horizontal="left" vertical="center" wrapText="1"/>
    </xf>
    <xf numFmtId="0" fontId="32" fillId="6" borderId="1" xfId="0" applyFont="1" applyFill="1" applyBorder="1" applyAlignment="1">
      <alignment vertical="center" wrapText="1"/>
    </xf>
    <xf numFmtId="0" fontId="94" fillId="19" borderId="18" xfId="0" applyFont="1" applyFill="1" applyBorder="1" applyAlignment="1">
      <alignment horizontal="left" vertical="center" wrapText="1"/>
    </xf>
    <xf numFmtId="0" fontId="94" fillId="19" borderId="40" xfId="0" applyFont="1" applyFill="1" applyBorder="1" applyAlignment="1">
      <alignment horizontal="left" vertical="center" wrapText="1"/>
    </xf>
    <xf numFmtId="164" fontId="94" fillId="19" borderId="47" xfId="0" applyNumberFormat="1" applyFont="1" applyFill="1" applyBorder="1" applyAlignment="1">
      <alignment horizontal="right" vertical="center"/>
    </xf>
    <xf numFmtId="165" fontId="94" fillId="26" borderId="47" xfId="0" applyNumberFormat="1" applyFont="1" applyFill="1" applyBorder="1" applyAlignment="1">
      <alignment horizontal="right" vertical="center"/>
    </xf>
    <xf numFmtId="0" fontId="94" fillId="26" borderId="80" xfId="0" applyFont="1" applyFill="1" applyBorder="1" applyAlignment="1">
      <alignment horizontal="center" vertical="center" wrapText="1"/>
    </xf>
    <xf numFmtId="0" fontId="94" fillId="26" borderId="81" xfId="0" applyFont="1" applyFill="1" applyBorder="1" applyAlignment="1">
      <alignment horizontal="center" vertical="center" wrapText="1"/>
    </xf>
    <xf numFmtId="0" fontId="0" fillId="0" borderId="3" xfId="12" applyFont="1" applyBorder="1" applyAlignment="1">
      <alignment horizontal="left" vertical="center" wrapText="1"/>
    </xf>
    <xf numFmtId="164" fontId="5" fillId="0" borderId="1" xfId="12" applyNumberFormat="1" applyFill="1" applyBorder="1" applyAlignment="1">
      <alignment horizontal="right" vertical="center"/>
    </xf>
    <xf numFmtId="164" fontId="5" fillId="27" borderId="1" xfId="12" applyNumberFormat="1" applyFill="1" applyBorder="1" applyAlignment="1">
      <alignment horizontal="right" vertical="center"/>
    </xf>
    <xf numFmtId="165" fontId="5" fillId="0" borderId="1" xfId="12" applyNumberFormat="1" applyFill="1" applyBorder="1" applyAlignment="1">
      <alignment horizontal="right" vertical="center"/>
    </xf>
    <xf numFmtId="165" fontId="5" fillId="0" borderId="81" xfId="12" applyNumberFormat="1" applyFill="1" applyBorder="1" applyAlignment="1">
      <alignment horizontal="right" vertical="center"/>
    </xf>
    <xf numFmtId="0" fontId="5" fillId="0" borderId="3" xfId="12" applyBorder="1" applyAlignment="1">
      <alignment horizontal="left" vertical="center" wrapText="1"/>
    </xf>
    <xf numFmtId="0" fontId="102" fillId="19" borderId="76" xfId="12" applyFont="1" applyFill="1" applyBorder="1"/>
    <xf numFmtId="164" fontId="103" fillId="19" borderId="41" xfId="12" applyNumberFormat="1" applyFont="1" applyFill="1" applyBorder="1" applyAlignment="1">
      <alignment horizontal="right" vertical="center"/>
    </xf>
    <xf numFmtId="164" fontId="104" fillId="26" borderId="41" xfId="12" applyNumberFormat="1" applyFont="1" applyFill="1" applyBorder="1" applyAlignment="1">
      <alignment horizontal="right" vertical="center"/>
    </xf>
    <xf numFmtId="165" fontId="103" fillId="19" borderId="41" xfId="12" applyNumberFormat="1" applyFont="1" applyFill="1" applyBorder="1" applyAlignment="1">
      <alignment horizontal="right" vertical="center"/>
    </xf>
    <xf numFmtId="165" fontId="103" fillId="19" borderId="82" xfId="12" applyNumberFormat="1" applyFont="1" applyFill="1" applyBorder="1" applyAlignment="1">
      <alignment horizontal="right" vertical="center"/>
    </xf>
    <xf numFmtId="0" fontId="105" fillId="0" borderId="0" xfId="5" applyFont="1" applyAlignment="1">
      <alignment vertical="center"/>
    </xf>
    <xf numFmtId="0" fontId="53" fillId="19" borderId="70" xfId="0" applyFont="1" applyFill="1" applyBorder="1" applyAlignment="1">
      <alignment horizontal="center" vertical="center"/>
    </xf>
    <xf numFmtId="0" fontId="53" fillId="19" borderId="49" xfId="0" applyFont="1" applyFill="1" applyBorder="1" applyAlignment="1">
      <alignment horizontal="center" vertical="center"/>
    </xf>
    <xf numFmtId="0" fontId="8" fillId="6" borderId="1" xfId="0" applyFont="1" applyFill="1" applyBorder="1" applyAlignment="1">
      <alignment vertical="center"/>
    </xf>
    <xf numFmtId="3" fontId="8" fillId="6" borderId="7" xfId="4" applyNumberFormat="1" applyFont="1" applyFill="1" applyBorder="1" applyAlignment="1">
      <alignment horizontal="right" vertical="center"/>
    </xf>
    <xf numFmtId="3" fontId="8" fillId="6" borderId="7" xfId="0" applyNumberFormat="1" applyFont="1" applyFill="1" applyBorder="1" applyAlignment="1">
      <alignment horizontal="right" vertical="center"/>
    </xf>
    <xf numFmtId="0" fontId="12" fillId="6" borderId="77" xfId="0" applyFont="1" applyFill="1" applyBorder="1" applyAlignment="1">
      <alignment horizontal="left" vertical="center" wrapText="1"/>
    </xf>
    <xf numFmtId="0" fontId="12" fillId="6" borderId="78" xfId="0" applyFont="1" applyFill="1" applyBorder="1" applyAlignment="1">
      <alignment horizontal="left" vertical="center" wrapText="1"/>
    </xf>
    <xf numFmtId="0" fontId="14" fillId="26" borderId="1" xfId="0" applyFont="1" applyFill="1" applyBorder="1" applyAlignment="1">
      <alignment horizontal="center" vertical="center"/>
    </xf>
    <xf numFmtId="0" fontId="14" fillId="26" borderId="7" xfId="0" applyFont="1" applyFill="1" applyBorder="1" applyAlignment="1">
      <alignment horizontal="center" vertical="center"/>
    </xf>
    <xf numFmtId="0" fontId="14" fillId="26" borderId="1" xfId="0" applyFont="1" applyFill="1" applyBorder="1" applyAlignment="1">
      <alignment horizontal="center" vertical="center" wrapText="1"/>
    </xf>
    <xf numFmtId="0" fontId="14" fillId="26" borderId="7" xfId="0" applyFont="1" applyFill="1" applyBorder="1" applyAlignment="1">
      <alignment horizontal="center" vertical="center" wrapText="1"/>
    </xf>
    <xf numFmtId="0" fontId="14" fillId="26" borderId="1" xfId="0" applyFont="1" applyFill="1" applyBorder="1" applyAlignment="1">
      <alignment horizontal="center" vertical="center"/>
    </xf>
    <xf numFmtId="0" fontId="12" fillId="6" borderId="73" xfId="0" applyFont="1" applyFill="1" applyBorder="1" applyAlignment="1">
      <alignment horizontal="left" vertical="center" wrapText="1"/>
    </xf>
    <xf numFmtId="164" fontId="44" fillId="0" borderId="1" xfId="12" applyNumberFormat="1" applyFont="1" applyFill="1" applyBorder="1"/>
    <xf numFmtId="164" fontId="44" fillId="27" borderId="1" xfId="12" applyNumberFormat="1" applyFont="1" applyFill="1" applyBorder="1"/>
    <xf numFmtId="165" fontId="44" fillId="0" borderId="1" xfId="12" applyNumberFormat="1" applyFont="1" applyFill="1" applyBorder="1"/>
    <xf numFmtId="165" fontId="44" fillId="0" borderId="7" xfId="12" applyNumberFormat="1" applyFont="1" applyFill="1" applyBorder="1" applyAlignment="1">
      <alignment horizontal="right"/>
    </xf>
    <xf numFmtId="164" fontId="53" fillId="19" borderId="41" xfId="12" applyNumberFormat="1" applyFont="1" applyFill="1" applyBorder="1"/>
    <xf numFmtId="164" fontId="94" fillId="26" borderId="41" xfId="12" applyNumberFormat="1" applyFont="1" applyFill="1" applyBorder="1"/>
    <xf numFmtId="165" fontId="53" fillId="19" borderId="41" xfId="12" applyNumberFormat="1" applyFont="1" applyFill="1" applyBorder="1"/>
    <xf numFmtId="165" fontId="53" fillId="19" borderId="30" xfId="12" applyNumberFormat="1" applyFont="1" applyFill="1" applyBorder="1" applyAlignment="1">
      <alignment horizontal="right"/>
    </xf>
    <xf numFmtId="3" fontId="8" fillId="6" borderId="1" xfId="4" applyNumberFormat="1" applyFont="1" applyFill="1" applyBorder="1"/>
    <xf numFmtId="3" fontId="8" fillId="6" borderId="7" xfId="4" applyNumberFormat="1" applyFont="1" applyFill="1" applyBorder="1"/>
    <xf numFmtId="0" fontId="24" fillId="0" borderId="0" xfId="0" applyFont="1" applyAlignment="1">
      <alignment horizontal="left"/>
    </xf>
    <xf numFmtId="165" fontId="5" fillId="0" borderId="7" xfId="12" applyNumberFormat="1" applyFill="1" applyBorder="1" applyAlignment="1">
      <alignment horizontal="right" vertical="center"/>
    </xf>
    <xf numFmtId="0" fontId="102" fillId="19" borderId="40" xfId="12" applyFont="1" applyFill="1" applyBorder="1"/>
    <xf numFmtId="165" fontId="103" fillId="19" borderId="30" xfId="12" applyNumberFormat="1" applyFont="1" applyFill="1" applyBorder="1" applyAlignment="1">
      <alignment horizontal="right" vertical="center"/>
    </xf>
    <xf numFmtId="0" fontId="108" fillId="19" borderId="38" xfId="0" applyFont="1" applyFill="1" applyBorder="1" applyAlignment="1">
      <alignment horizontal="center" vertical="center"/>
    </xf>
    <xf numFmtId="0" fontId="108" fillId="19" borderId="39" xfId="0" applyFont="1" applyFill="1" applyBorder="1" applyAlignment="1">
      <alignment horizontal="center" vertical="center"/>
    </xf>
    <xf numFmtId="0" fontId="108" fillId="19" borderId="46" xfId="0" applyFont="1" applyFill="1" applyBorder="1" applyAlignment="1">
      <alignment horizontal="center" vertical="center"/>
    </xf>
    <xf numFmtId="0" fontId="108" fillId="19" borderId="3" xfId="0" applyFont="1" applyFill="1" applyBorder="1" applyAlignment="1">
      <alignment horizontal="center" vertical="center"/>
    </xf>
    <xf numFmtId="0" fontId="108" fillId="19" borderId="1" xfId="5" applyFont="1" applyFill="1" applyBorder="1" applyAlignment="1">
      <alignment horizontal="center" vertical="center"/>
    </xf>
    <xf numFmtId="0" fontId="108" fillId="19" borderId="1" xfId="0" applyFont="1" applyFill="1" applyBorder="1" applyAlignment="1">
      <alignment vertical="center"/>
    </xf>
    <xf numFmtId="0" fontId="108" fillId="19" borderId="1" xfId="0" applyFont="1" applyFill="1" applyBorder="1" applyAlignment="1">
      <alignment horizontal="center" vertical="center"/>
    </xf>
    <xf numFmtId="0" fontId="70" fillId="26" borderId="1" xfId="0" applyFont="1" applyFill="1" applyBorder="1" applyAlignment="1">
      <alignment horizontal="center" vertical="center"/>
    </xf>
    <xf numFmtId="0" fontId="70" fillId="26" borderId="7" xfId="0" applyFont="1" applyFill="1" applyBorder="1" applyAlignment="1">
      <alignment horizontal="center" vertical="center"/>
    </xf>
    <xf numFmtId="0" fontId="108" fillId="19" borderId="1" xfId="0" applyFont="1" applyFill="1" applyBorder="1" applyAlignment="1">
      <alignment horizontal="center" vertical="center" wrapText="1"/>
    </xf>
    <xf numFmtId="0" fontId="70" fillId="26" borderId="1" xfId="0" applyFont="1" applyFill="1" applyBorder="1" applyAlignment="1">
      <alignment horizontal="center" vertical="center" wrapText="1"/>
    </xf>
    <xf numFmtId="0" fontId="70" fillId="26" borderId="7" xfId="0" applyFont="1" applyFill="1" applyBorder="1" applyAlignment="1">
      <alignment horizontal="center" vertical="center" wrapText="1"/>
    </xf>
    <xf numFmtId="0" fontId="108" fillId="19" borderId="1" xfId="0" applyFont="1" applyFill="1" applyBorder="1" applyAlignment="1">
      <alignment horizontal="center" vertical="center"/>
    </xf>
    <xf numFmtId="0" fontId="70" fillId="26" borderId="1" xfId="0" applyFont="1" applyFill="1" applyBorder="1" applyAlignment="1">
      <alignment horizontal="center" vertical="center"/>
    </xf>
    <xf numFmtId="0" fontId="71" fillId="6" borderId="3" xfId="0" applyFont="1" applyFill="1" applyBorder="1" applyAlignment="1">
      <alignment horizontal="center" vertical="center"/>
    </xf>
    <xf numFmtId="0" fontId="71" fillId="6" borderId="1" xfId="0" applyFont="1" applyFill="1" applyBorder="1" applyAlignment="1">
      <alignment horizontal="center" vertical="center"/>
    </xf>
    <xf numFmtId="0" fontId="71" fillId="6" borderId="1" xfId="0" applyFont="1" applyFill="1" applyBorder="1" applyAlignment="1">
      <alignment vertical="center"/>
    </xf>
    <xf numFmtId="3" fontId="71" fillId="6" borderId="1" xfId="0" applyNumberFormat="1" applyFont="1" applyFill="1" applyBorder="1" applyAlignment="1">
      <alignment horizontal="right" vertical="center"/>
    </xf>
    <xf numFmtId="168" fontId="71" fillId="6" borderId="1" xfId="4" applyNumberFormat="1" applyFont="1" applyFill="1" applyBorder="1" applyAlignment="1">
      <alignment horizontal="right" vertical="center"/>
    </xf>
    <xf numFmtId="168" fontId="71" fillId="6" borderId="1" xfId="4" applyNumberFormat="1" applyFont="1" applyFill="1" applyBorder="1" applyAlignment="1" applyProtection="1">
      <alignment horizontal="right" indent="1"/>
    </xf>
    <xf numFmtId="168" fontId="71" fillId="6" borderId="7" xfId="4" applyNumberFormat="1" applyFont="1" applyFill="1" applyBorder="1" applyAlignment="1" applyProtection="1">
      <alignment horizontal="right" indent="1"/>
    </xf>
    <xf numFmtId="168" fontId="71" fillId="6" borderId="1" xfId="4" applyNumberFormat="1" applyFont="1" applyFill="1" applyBorder="1"/>
    <xf numFmtId="168" fontId="71" fillId="6" borderId="7" xfId="4" applyNumberFormat="1" applyFont="1" applyFill="1" applyBorder="1"/>
    <xf numFmtId="0" fontId="108" fillId="19" borderId="40" xfId="0" applyFont="1" applyFill="1" applyBorder="1" applyAlignment="1">
      <alignment horizontal="left" vertical="center"/>
    </xf>
    <xf numFmtId="0" fontId="108" fillId="19" borderId="41" xfId="0" applyFont="1" applyFill="1" applyBorder="1" applyAlignment="1">
      <alignment horizontal="left" vertical="center"/>
    </xf>
    <xf numFmtId="3" fontId="108" fillId="19" borderId="41" xfId="0" applyNumberFormat="1" applyFont="1" applyFill="1" applyBorder="1" applyAlignment="1">
      <alignment horizontal="right" vertical="center"/>
    </xf>
    <xf numFmtId="3" fontId="108" fillId="19" borderId="30" xfId="0" applyNumberFormat="1" applyFont="1" applyFill="1" applyBorder="1" applyAlignment="1">
      <alignment horizontal="right" vertical="center"/>
    </xf>
    <xf numFmtId="0" fontId="72" fillId="6" borderId="73" xfId="0" applyFont="1" applyFill="1" applyBorder="1" applyAlignment="1">
      <alignment horizontal="left" vertical="center" wrapText="1"/>
    </xf>
    <xf numFmtId="0" fontId="72" fillId="6" borderId="0" xfId="0" applyFont="1" applyFill="1" applyBorder="1" applyAlignment="1">
      <alignment horizontal="left" vertical="center" wrapText="1"/>
    </xf>
    <xf numFmtId="165" fontId="26" fillId="0" borderId="0" xfId="3" applyNumberFormat="1" applyFont="1" applyAlignment="1">
      <alignment horizontal="right"/>
    </xf>
    <xf numFmtId="0" fontId="7" fillId="0" borderId="0" xfId="0" applyFont="1" applyAlignment="1">
      <alignment horizontal="left"/>
    </xf>
    <xf numFmtId="0" fontId="7" fillId="0" borderId="0" xfId="5" applyFont="1" applyBorder="1" applyAlignment="1">
      <alignment horizontal="left" vertical="center" wrapText="1"/>
    </xf>
    <xf numFmtId="0" fontId="24" fillId="0" borderId="0" xfId="0" applyFont="1" applyAlignment="1">
      <alignment horizontal="left" vertical="center" wrapText="1"/>
    </xf>
    <xf numFmtId="0" fontId="24" fillId="0" borderId="0" xfId="0" applyFont="1" applyAlignment="1">
      <alignment vertical="center" wrapText="1"/>
    </xf>
    <xf numFmtId="3" fontId="14" fillId="19" borderId="47" xfId="0" applyNumberFormat="1" applyFont="1" applyFill="1" applyBorder="1" applyAlignment="1">
      <alignment vertical="center"/>
    </xf>
    <xf numFmtId="3" fontId="14" fillId="26" borderId="47" xfId="0" applyNumberFormat="1" applyFont="1" applyFill="1" applyBorder="1" applyAlignment="1">
      <alignment vertical="center"/>
    </xf>
    <xf numFmtId="165" fontId="14" fillId="19" borderId="47" xfId="5" applyNumberFormat="1" applyFont="1" applyFill="1" applyBorder="1"/>
    <xf numFmtId="164" fontId="5" fillId="0" borderId="1" xfId="12" applyNumberFormat="1" applyFill="1" applyBorder="1"/>
    <xf numFmtId="164" fontId="5" fillId="27" borderId="1" xfId="12" applyNumberFormat="1" applyFill="1" applyBorder="1"/>
    <xf numFmtId="165" fontId="5" fillId="0" borderId="1" xfId="12" applyNumberFormat="1" applyFill="1" applyBorder="1"/>
    <xf numFmtId="165" fontId="5" fillId="0" borderId="7" xfId="12" applyNumberFormat="1" applyFill="1" applyBorder="1" applyAlignment="1">
      <alignment horizontal="right"/>
    </xf>
    <xf numFmtId="164" fontId="103" fillId="19" borderId="41" xfId="12" applyNumberFormat="1" applyFont="1" applyFill="1" applyBorder="1"/>
    <xf numFmtId="164" fontId="104" fillId="26" borderId="41" xfId="12" applyNumberFormat="1" applyFont="1" applyFill="1" applyBorder="1"/>
    <xf numFmtId="165" fontId="103" fillId="19" borderId="41" xfId="12" applyNumberFormat="1" applyFont="1" applyFill="1" applyBorder="1"/>
    <xf numFmtId="165" fontId="103" fillId="19" borderId="30" xfId="12" applyNumberFormat="1" applyFont="1" applyFill="1" applyBorder="1" applyAlignment="1">
      <alignment horizontal="right"/>
    </xf>
    <xf numFmtId="0" fontId="71" fillId="6" borderId="47" xfId="0" applyFont="1" applyFill="1" applyBorder="1" applyAlignment="1">
      <alignment horizontal="center" vertical="center"/>
    </xf>
    <xf numFmtId="3" fontId="71" fillId="6" borderId="1" xfId="4" applyNumberFormat="1" applyFont="1" applyFill="1" applyBorder="1" applyAlignment="1">
      <alignment horizontal="right" vertical="center"/>
    </xf>
    <xf numFmtId="3" fontId="71" fillId="6" borderId="1" xfId="4" applyNumberFormat="1" applyFont="1" applyFill="1" applyBorder="1"/>
    <xf numFmtId="3" fontId="71" fillId="6" borderId="7" xfId="4" applyNumberFormat="1" applyFont="1" applyFill="1" applyBorder="1" applyAlignment="1">
      <alignment horizontal="right" vertical="center"/>
    </xf>
    <xf numFmtId="0" fontId="71" fillId="6" borderId="55" xfId="0" applyFont="1" applyFill="1" applyBorder="1" applyAlignment="1">
      <alignment horizontal="center" vertical="center"/>
    </xf>
    <xf numFmtId="3" fontId="71" fillId="6" borderId="7" xfId="4" applyNumberFormat="1" applyFont="1" applyFill="1" applyBorder="1"/>
    <xf numFmtId="0" fontId="71" fillId="6" borderId="49" xfId="0" applyFont="1" applyFill="1" applyBorder="1" applyAlignment="1">
      <alignment horizontal="center" vertical="center"/>
    </xf>
    <xf numFmtId="0" fontId="70" fillId="2" borderId="1" xfId="0" applyFont="1" applyFill="1" applyBorder="1" applyAlignment="1">
      <alignment vertical="center"/>
    </xf>
    <xf numFmtId="3" fontId="70" fillId="2" borderId="1" xfId="0" applyNumberFormat="1" applyFont="1" applyFill="1" applyBorder="1" applyAlignment="1">
      <alignment horizontal="right" vertical="center"/>
    </xf>
    <xf numFmtId="3" fontId="70" fillId="2" borderId="7" xfId="0" applyNumberFormat="1" applyFont="1" applyFill="1" applyBorder="1" applyAlignment="1">
      <alignment horizontal="right" vertical="center"/>
    </xf>
    <xf numFmtId="0" fontId="72" fillId="6" borderId="77" xfId="0" applyFont="1" applyFill="1" applyBorder="1" applyAlignment="1">
      <alignment vertical="center" wrapText="1"/>
    </xf>
    <xf numFmtId="0" fontId="72" fillId="6" borderId="78" xfId="0" applyFont="1" applyFill="1" applyBorder="1" applyAlignment="1">
      <alignment vertical="center" wrapText="1"/>
    </xf>
    <xf numFmtId="164" fontId="44" fillId="0" borderId="1" xfId="0" applyNumberFormat="1" applyFont="1" applyBorder="1"/>
    <xf numFmtId="164" fontId="44" fillId="27" borderId="1" xfId="0" applyNumberFormat="1" applyFont="1" applyFill="1" applyBorder="1"/>
    <xf numFmtId="165" fontId="44" fillId="0" borderId="1" xfId="0" applyNumberFormat="1" applyFont="1" applyBorder="1"/>
    <xf numFmtId="165" fontId="44" fillId="0" borderId="7" xfId="0" applyNumberFormat="1" applyFont="1" applyBorder="1"/>
    <xf numFmtId="164" fontId="52" fillId="2" borderId="1" xfId="0" applyNumberFormat="1" applyFont="1" applyFill="1" applyBorder="1"/>
    <xf numFmtId="164" fontId="52" fillId="27" borderId="1" xfId="0" applyNumberFormat="1" applyFont="1" applyFill="1" applyBorder="1"/>
    <xf numFmtId="165" fontId="52" fillId="2" borderId="1" xfId="0" applyNumberFormat="1" applyFont="1" applyFill="1" applyBorder="1"/>
    <xf numFmtId="165" fontId="52" fillId="2" borderId="7" xfId="0" applyNumberFormat="1" applyFont="1" applyFill="1" applyBorder="1"/>
    <xf numFmtId="165" fontId="44" fillId="0" borderId="7" xfId="0" applyNumberFormat="1" applyFont="1" applyBorder="1" applyAlignment="1">
      <alignment horizontal="right"/>
    </xf>
    <xf numFmtId="164" fontId="53" fillId="19" borderId="47" xfId="0" applyNumberFormat="1" applyFont="1" applyFill="1" applyBorder="1"/>
    <xf numFmtId="164" fontId="94" fillId="26" borderId="47" xfId="0" applyNumberFormat="1" applyFont="1" applyFill="1" applyBorder="1"/>
    <xf numFmtId="165" fontId="53" fillId="26" borderId="47" xfId="0" applyNumberFormat="1" applyFont="1" applyFill="1" applyBorder="1"/>
    <xf numFmtId="165" fontId="53" fillId="26" borderId="48" xfId="0" applyNumberFormat="1" applyFont="1" applyFill="1" applyBorder="1"/>
    <xf numFmtId="0" fontId="51" fillId="0" borderId="0" xfId="5" applyFont="1"/>
    <xf numFmtId="3" fontId="71" fillId="6" borderId="7" xfId="0" applyNumberFormat="1" applyFont="1" applyFill="1" applyBorder="1" applyAlignment="1">
      <alignment horizontal="right" vertical="center"/>
    </xf>
    <xf numFmtId="3" fontId="71" fillId="6" borderId="1" xfId="0" applyNumberFormat="1" applyFont="1" applyFill="1" applyBorder="1"/>
    <xf numFmtId="0" fontId="72" fillId="6" borderId="77" xfId="0" applyFont="1" applyFill="1" applyBorder="1" applyAlignment="1">
      <alignment horizontal="left" vertical="center" wrapText="1"/>
    </xf>
    <xf numFmtId="0" fontId="72" fillId="6" borderId="78" xfId="0" applyFont="1" applyFill="1" applyBorder="1" applyAlignment="1">
      <alignment horizontal="left" vertical="center" wrapText="1"/>
    </xf>
    <xf numFmtId="3" fontId="7" fillId="0" borderId="1" xfId="0" applyNumberFormat="1" applyFont="1" applyBorder="1" applyAlignment="1">
      <alignment vertical="center"/>
    </xf>
    <xf numFmtId="3" fontId="7" fillId="27" borderId="1" xfId="0" applyNumberFormat="1" applyFont="1" applyFill="1" applyBorder="1" applyAlignment="1">
      <alignment vertical="center"/>
    </xf>
    <xf numFmtId="165" fontId="8" fillId="0" borderId="1" xfId="5" applyNumberFormat="1" applyFont="1" applyBorder="1"/>
    <xf numFmtId="3" fontId="10" fillId="2" borderId="1" xfId="0" applyNumberFormat="1" applyFont="1" applyFill="1" applyBorder="1" applyAlignment="1">
      <alignment vertical="center"/>
    </xf>
    <xf numFmtId="165" fontId="6" fillId="2" borderId="1" xfId="5" applyNumberFormat="1" applyFont="1" applyFill="1" applyBorder="1"/>
    <xf numFmtId="0" fontId="110" fillId="0" borderId="0" xfId="5" applyFont="1" applyBorder="1" applyAlignment="1">
      <alignment horizontal="left" vertical="center" wrapText="1"/>
    </xf>
    <xf numFmtId="3" fontId="70" fillId="2" borderId="1" xfId="4" applyNumberFormat="1" applyFont="1" applyFill="1" applyBorder="1" applyAlignment="1">
      <alignment horizontal="right" vertical="center"/>
    </xf>
    <xf numFmtId="0" fontId="32" fillId="6" borderId="77" xfId="0" applyFont="1" applyFill="1" applyBorder="1" applyAlignment="1">
      <alignment horizontal="left" vertical="center" wrapText="1"/>
    </xf>
    <xf numFmtId="0" fontId="32" fillId="6" borderId="78" xfId="0" applyFont="1" applyFill="1" applyBorder="1" applyAlignment="1">
      <alignment horizontal="left" vertical="center" wrapText="1"/>
    </xf>
    <xf numFmtId="0" fontId="10" fillId="2" borderId="32" xfId="0" applyFont="1" applyFill="1" applyBorder="1" applyAlignment="1">
      <alignment vertical="center" wrapText="1"/>
    </xf>
    <xf numFmtId="165" fontId="44" fillId="0" borderId="1" xfId="0" applyNumberFormat="1" applyFont="1" applyBorder="1" applyAlignment="1">
      <alignment horizontal="right"/>
    </xf>
    <xf numFmtId="0" fontId="44" fillId="0" borderId="1" xfId="0" quotePrefix="1" applyFont="1" applyBorder="1" applyAlignment="1">
      <alignment horizontal="left" vertical="center" wrapText="1"/>
    </xf>
    <xf numFmtId="165" fontId="52" fillId="2" borderId="1" xfId="0" applyNumberFormat="1" applyFont="1" applyFill="1" applyBorder="1" applyAlignment="1">
      <alignment horizontal="right"/>
    </xf>
    <xf numFmtId="165" fontId="52" fillId="2" borderId="7" xfId="0" applyNumberFormat="1" applyFont="1" applyFill="1" applyBorder="1" applyAlignment="1">
      <alignment horizontal="right"/>
    </xf>
    <xf numFmtId="165" fontId="53" fillId="26" borderId="47" xfId="0" applyNumberFormat="1" applyFont="1" applyFill="1" applyBorder="1" applyAlignment="1">
      <alignment horizontal="right"/>
    </xf>
    <xf numFmtId="165" fontId="94" fillId="26" borderId="48" xfId="0" applyNumberFormat="1" applyFont="1" applyFill="1" applyBorder="1" applyAlignment="1">
      <alignment horizontal="right"/>
    </xf>
    <xf numFmtId="0" fontId="70" fillId="2" borderId="7" xfId="0" applyFont="1" applyFill="1" applyBorder="1" applyAlignment="1">
      <alignment vertical="center"/>
    </xf>
    <xf numFmtId="0" fontId="45" fillId="0" borderId="0" xfId="5" applyFont="1" applyAlignment="1">
      <alignment vertical="center"/>
    </xf>
    <xf numFmtId="165" fontId="8" fillId="0" borderId="1" xfId="5" applyNumberFormat="1" applyFont="1" applyBorder="1" applyAlignment="1"/>
    <xf numFmtId="165" fontId="8" fillId="0" borderId="7" xfId="5" applyNumberFormat="1" applyFont="1" applyBorder="1" applyAlignment="1"/>
    <xf numFmtId="165" fontId="6" fillId="2" borderId="1" xfId="5" applyNumberFormat="1" applyFont="1" applyFill="1" applyBorder="1" applyAlignment="1"/>
    <xf numFmtId="165" fontId="6" fillId="2" borderId="7" xfId="5" applyNumberFormat="1" applyFont="1" applyFill="1" applyBorder="1" applyAlignment="1"/>
    <xf numFmtId="0" fontId="14" fillId="19" borderId="40" xfId="0" applyFont="1" applyFill="1" applyBorder="1" applyAlignment="1">
      <alignment horizontal="left" vertical="center" wrapText="1"/>
    </xf>
    <xf numFmtId="0" fontId="14" fillId="19" borderId="41" xfId="0" applyFont="1" applyFill="1" applyBorder="1" applyAlignment="1">
      <alignment horizontal="left" vertical="center" wrapText="1"/>
    </xf>
    <xf numFmtId="3" fontId="14" fillId="19" borderId="41" xfId="0" applyNumberFormat="1" applyFont="1" applyFill="1" applyBorder="1" applyAlignment="1">
      <alignment vertical="center"/>
    </xf>
    <xf numFmtId="3" fontId="14" fillId="26" borderId="41" xfId="0" applyNumberFormat="1" applyFont="1" applyFill="1" applyBorder="1" applyAlignment="1">
      <alignment vertical="center"/>
    </xf>
    <xf numFmtId="165" fontId="14" fillId="19" borderId="41" xfId="5" applyNumberFormat="1" applyFont="1" applyFill="1" applyBorder="1" applyAlignment="1"/>
    <xf numFmtId="165" fontId="14" fillId="19" borderId="30" xfId="5" applyNumberFormat="1" applyFont="1" applyFill="1" applyBorder="1" applyAlignment="1"/>
    <xf numFmtId="0" fontId="71" fillId="6" borderId="0" xfId="0" applyFont="1" applyFill="1" applyBorder="1"/>
    <xf numFmtId="0" fontId="108" fillId="19" borderId="7" xfId="0" applyFont="1" applyFill="1" applyBorder="1" applyAlignment="1">
      <alignment horizontal="center" vertical="center" wrapText="1"/>
    </xf>
    <xf numFmtId="0" fontId="108" fillId="19" borderId="1" xfId="0" applyFont="1" applyFill="1" applyBorder="1" applyAlignment="1">
      <alignment horizontal="center" vertical="center" wrapText="1"/>
    </xf>
    <xf numFmtId="0" fontId="70" fillId="26" borderId="1" xfId="0" applyFont="1" applyFill="1" applyBorder="1" applyAlignment="1">
      <alignment horizontal="center" vertical="center" wrapText="1"/>
    </xf>
    <xf numFmtId="0" fontId="71" fillId="6" borderId="3" xfId="0" applyFont="1" applyFill="1" applyBorder="1"/>
    <xf numFmtId="3" fontId="71" fillId="6" borderId="83" xfId="0" applyNumberFormat="1" applyFont="1" applyFill="1" applyBorder="1" applyAlignment="1">
      <alignment horizontal="right" vertical="center"/>
    </xf>
    <xf numFmtId="3" fontId="71" fillId="6" borderId="83" xfId="4" applyNumberFormat="1" applyFont="1" applyFill="1" applyBorder="1" applyAlignment="1">
      <alignment horizontal="right" vertical="center"/>
    </xf>
    <xf numFmtId="165" fontId="71" fillId="6" borderId="83" xfId="0" applyNumberFormat="1" applyFont="1" applyFill="1" applyBorder="1" applyAlignment="1">
      <alignment horizontal="right" vertical="center"/>
    </xf>
    <xf numFmtId="165" fontId="71" fillId="6" borderId="84" xfId="0" applyNumberFormat="1" applyFont="1" applyFill="1" applyBorder="1" applyAlignment="1">
      <alignment horizontal="right" vertical="center"/>
    </xf>
    <xf numFmtId="0" fontId="71" fillId="6" borderId="40" xfId="0" applyFont="1" applyFill="1" applyBorder="1"/>
    <xf numFmtId="164" fontId="71" fillId="6" borderId="85" xfId="0" applyNumberFormat="1" applyFont="1" applyFill="1" applyBorder="1" applyAlignment="1">
      <alignment horizontal="right" vertical="center"/>
    </xf>
    <xf numFmtId="165" fontId="71" fillId="6" borderId="85" xfId="0" applyNumberFormat="1" applyFont="1" applyFill="1" applyBorder="1" applyAlignment="1">
      <alignment horizontal="right" vertical="center"/>
    </xf>
    <xf numFmtId="165" fontId="71" fillId="6" borderId="86" xfId="0" applyNumberFormat="1" applyFont="1" applyFill="1" applyBorder="1" applyAlignment="1">
      <alignment horizontal="right" vertical="center"/>
    </xf>
    <xf numFmtId="0" fontId="72" fillId="6" borderId="75" xfId="0" applyFont="1" applyFill="1" applyBorder="1" applyAlignment="1">
      <alignment horizontal="left" vertical="center"/>
    </xf>
    <xf numFmtId="0" fontId="32" fillId="6" borderId="0" xfId="0" applyFont="1" applyFill="1" applyBorder="1" applyAlignment="1">
      <alignment vertical="center"/>
    </xf>
  </cellXfs>
  <cellStyles count="13">
    <cellStyle name="Millares" xfId="4" builtinId="3"/>
    <cellStyle name="Normal" xfId="0" builtinId="0"/>
    <cellStyle name="Normal 2" xfId="10"/>
    <cellStyle name="Normal 2 2" xfId="1"/>
    <cellStyle name="Normal 2 2 2" xfId="5"/>
    <cellStyle name="Normal 2 4" xfId="12"/>
    <cellStyle name="Normal 3 3" xfId="6"/>
    <cellStyle name="Normal 3 3 3" xfId="11"/>
    <cellStyle name="Normal 6" xfId="9"/>
    <cellStyle name="Normal 9" xfId="2"/>
    <cellStyle name="Porcentaje" xfId="3" builtinId="5"/>
    <cellStyle name="Porcentaje 2" xfId="7"/>
    <cellStyle name="Porcentaje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3.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4.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2.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01.%20DEPTO.%20ESTUDIO\02%20a.%20INFOME_COMEX\2015\12.1.%20ANUARIO_2015\TD\TD_A2015_VENE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01.%20DEPTO.%20ESTUDIO\02%20a.%20INFOME_COMEX\2015\12.2.%20TRIMESTRAL_DICIEMBRE_2015_COMPENDIO\TD_12_DICIEMBRE_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ablas_s_7_traficoterrestre_fin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20.110.194\DNA%20-%20Estadisticas\01.%20DEPTO.%20ESTUDIO\02%20a.%20INFOME_COMEX\2015\12.1.%20ANUARIO_2015\TD\TD_A2015_VENE201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72.20.110.194\DNA%20-%20Estadisticas\01.%20DEPTO.%20ESTUDIO\02%20a.%20INFOME_COMEX\2015\12.2.%20TRIMESTRAL_DICIEMBRE_2015_COMPENDIO\TD_12_DICIEMBRE_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_A2015"/>
      <sheetName val="C1.1.1"/>
      <sheetName val="C1.1.2"/>
      <sheetName val="C2.1.1"/>
      <sheetName val="C2.1.2"/>
      <sheetName val="C2.2.1"/>
      <sheetName val="C2.3.1"/>
      <sheetName val="C2.4.1"/>
      <sheetName val="C2.5.1"/>
      <sheetName val="C2.5.2"/>
      <sheetName val="C2.6.1"/>
      <sheetName val="C2.6.2"/>
      <sheetName val="C3.1.1"/>
      <sheetName val="C3.1.2"/>
      <sheetName val="C3.2.1"/>
      <sheetName val="C3.3.1"/>
      <sheetName val="C3.4.1"/>
      <sheetName val="C3.5.1"/>
      <sheetName val="C3.5.2"/>
      <sheetName val="RECAUDACION"/>
      <sheetName val="C4.1.1"/>
      <sheetName val="C4.2.1"/>
      <sheetName val="C4.2.2"/>
      <sheetName val="LCP_IMPO"/>
      <sheetName val="LCP_EXPO"/>
      <sheetName val="TD_LCP_EXPO"/>
      <sheetName val="BD_UNION"/>
      <sheetName val="TD_BD_UNION"/>
      <sheetName val="G_PUERTOS"/>
      <sheetName val="C4.4.1"/>
      <sheetName val="C4.5.1"/>
      <sheetName val="C5.1"/>
      <sheetName val="C5.2"/>
      <sheetName val="S7_IC"/>
      <sheetName val="S7_NO"/>
      <sheetName val="S7_GRAV"/>
      <sheetName val="S7_TRAFICO_VSISTEMAS"/>
      <sheetName val="S7_TRAFICO"/>
      <sheetName val="S7_ZF"/>
      <sheetName val="C7.1"/>
      <sheetName val="C7.2"/>
      <sheetName val="C7.3"/>
      <sheetName val="C7.4"/>
      <sheetName val="C7.5"/>
      <sheetName val="C7.6"/>
      <sheetName val="C7.7"/>
      <sheetName val="C7.8"/>
      <sheetName val="C7.9"/>
      <sheetName val="C7.10"/>
      <sheetName val="C7.11"/>
      <sheetName val="C7.12"/>
      <sheetName val="C7.13"/>
      <sheetName val="C7.14"/>
      <sheetName val="C7.15"/>
      <sheetName val="C7.16"/>
      <sheetName val="A2015_COMENTARIOS"/>
      <sheetName val="G1"/>
      <sheetName val="G2"/>
      <sheetName val="C1"/>
      <sheetName val="C2"/>
      <sheetName val="C4.1.2"/>
    </sheetNames>
    <sheetDataSet>
      <sheetData sheetId="0"/>
      <sheetData sheetId="1"/>
      <sheetData sheetId="2"/>
      <sheetData sheetId="3"/>
      <sheetData sheetId="4"/>
      <sheetData sheetId="5"/>
      <sheetData sheetId="6"/>
      <sheetData sheetId="7"/>
      <sheetData sheetId="8"/>
      <sheetData sheetId="9">
        <row r="44">
          <cell r="J44">
            <v>15.566684309999999</v>
          </cell>
        </row>
        <row r="45">
          <cell r="J45">
            <v>7.4116180300000005</v>
          </cell>
        </row>
        <row r="46">
          <cell r="J46">
            <v>2.8575853900000001</v>
          </cell>
        </row>
        <row r="47">
          <cell r="J47">
            <v>1.17586857</v>
          </cell>
        </row>
        <row r="48">
          <cell r="J48">
            <v>0.94005822999999999</v>
          </cell>
        </row>
        <row r="49">
          <cell r="J49">
            <v>0.61605183000000008</v>
          </cell>
        </row>
        <row r="50">
          <cell r="J50">
            <v>0.60852773999999998</v>
          </cell>
        </row>
        <row r="51">
          <cell r="J51">
            <v>0.59205036000000011</v>
          </cell>
        </row>
        <row r="52">
          <cell r="J52">
            <v>0.5064784200000001</v>
          </cell>
        </row>
        <row r="53">
          <cell r="J53">
            <v>0.44130327999999996</v>
          </cell>
        </row>
        <row r="54">
          <cell r="J54">
            <v>0.40534135999999998</v>
          </cell>
        </row>
        <row r="55">
          <cell r="J55">
            <v>0.26713673999999998</v>
          </cell>
        </row>
        <row r="56">
          <cell r="J56">
            <v>0.22682752000000003</v>
          </cell>
        </row>
        <row r="57">
          <cell r="J57">
            <v>0.19050767999999998</v>
          </cell>
        </row>
        <row r="58">
          <cell r="J58">
            <v>0.17321828000000003</v>
          </cell>
        </row>
        <row r="59">
          <cell r="J59">
            <v>0.15640830999999999</v>
          </cell>
        </row>
        <row r="60">
          <cell r="J60">
            <v>0.15070708999999999</v>
          </cell>
        </row>
        <row r="61">
          <cell r="J61">
            <v>8.6788009999999999E-2</v>
          </cell>
        </row>
        <row r="62">
          <cell r="J62">
            <v>6.1413660000000002E-2</v>
          </cell>
        </row>
        <row r="63">
          <cell r="J63">
            <v>6.1377460000000002E-2</v>
          </cell>
        </row>
        <row r="64">
          <cell r="J64">
            <v>5.8018099999999996E-2</v>
          </cell>
        </row>
        <row r="65">
          <cell r="J65">
            <v>5.4553600000000001E-2</v>
          </cell>
        </row>
        <row r="66">
          <cell r="J66">
            <v>5.3718040000000002E-2</v>
          </cell>
        </row>
        <row r="67">
          <cell r="J67">
            <v>3.1963200000000004E-2</v>
          </cell>
        </row>
        <row r="68">
          <cell r="J68">
            <v>3.132683E-2</v>
          </cell>
        </row>
        <row r="69">
          <cell r="J69">
            <v>2.5126700000000002E-2</v>
          </cell>
        </row>
        <row r="70">
          <cell r="J70">
            <v>2.2702400000000001E-2</v>
          </cell>
        </row>
        <row r="71">
          <cell r="J71">
            <v>1.956447E-2</v>
          </cell>
        </row>
        <row r="72">
          <cell r="J72">
            <v>1.2800000000000001E-2</v>
          </cell>
        </row>
        <row r="73">
          <cell r="J73">
            <v>1.2276E-2</v>
          </cell>
        </row>
        <row r="74">
          <cell r="J74">
            <v>1.168519E-2</v>
          </cell>
        </row>
        <row r="75">
          <cell r="J75">
            <v>1.1220000000000001E-2</v>
          </cell>
        </row>
        <row r="76">
          <cell r="J76">
            <v>1.06915E-2</v>
          </cell>
        </row>
        <row r="77">
          <cell r="J77">
            <v>9.6600000000000002E-3</v>
          </cell>
        </row>
        <row r="78">
          <cell r="J78">
            <v>8.2865000000000005E-3</v>
          </cell>
        </row>
        <row r="79">
          <cell r="J79">
            <v>5.8900000000000003E-3</v>
          </cell>
        </row>
        <row r="80">
          <cell r="J80">
            <v>5.45E-3</v>
          </cell>
        </row>
        <row r="81">
          <cell r="J81">
            <v>5.4130000000000003E-3</v>
          </cell>
        </row>
        <row r="82">
          <cell r="J82">
            <v>4.9500000000000004E-3</v>
          </cell>
        </row>
        <row r="83">
          <cell r="J83">
            <v>4.6690000000000004E-3</v>
          </cell>
        </row>
        <row r="84">
          <cell r="J84">
            <v>4.2440000000000004E-3</v>
          </cell>
        </row>
        <row r="85">
          <cell r="J85">
            <v>3.2930500000000001E-3</v>
          </cell>
        </row>
        <row r="86">
          <cell r="J86">
            <v>2.4499999999999999E-3</v>
          </cell>
        </row>
        <row r="87">
          <cell r="J87">
            <v>2.3999999999999998E-3</v>
          </cell>
        </row>
        <row r="88">
          <cell r="J88">
            <v>1.2562000000000001E-3</v>
          </cell>
        </row>
        <row r="89">
          <cell r="J89">
            <v>9.6566000000000002E-4</v>
          </cell>
        </row>
        <row r="90">
          <cell r="J90">
            <v>7.3424999999999999E-4</v>
          </cell>
        </row>
        <row r="91">
          <cell r="J91">
            <v>6.9999999999999999E-4</v>
          </cell>
        </row>
        <row r="92">
          <cell r="J92">
            <v>6.4999999999999997E-4</v>
          </cell>
        </row>
        <row r="93">
          <cell r="J93">
            <v>6.4999999999999997E-4</v>
          </cell>
        </row>
        <row r="94">
          <cell r="J94">
            <v>3.48E-4</v>
          </cell>
        </row>
        <row r="95">
          <cell r="J95">
            <v>4.1999999999999998E-5</v>
          </cell>
        </row>
        <row r="96">
          <cell r="J96">
            <v>0</v>
          </cell>
        </row>
        <row r="97">
          <cell r="J97">
            <v>0</v>
          </cell>
        </row>
        <row r="98">
          <cell r="J98">
            <v>0</v>
          </cell>
        </row>
        <row r="99">
          <cell r="J99">
            <v>0</v>
          </cell>
        </row>
        <row r="100">
          <cell r="J100">
            <v>0</v>
          </cell>
        </row>
        <row r="101">
          <cell r="J101">
            <v>0</v>
          </cell>
        </row>
        <row r="102">
          <cell r="J102">
            <v>0</v>
          </cell>
        </row>
        <row r="103">
          <cell r="J103">
            <v>0</v>
          </cell>
        </row>
        <row r="104">
          <cell r="J104">
            <v>0</v>
          </cell>
        </row>
        <row r="105">
          <cell r="J105">
            <v>0</v>
          </cell>
        </row>
        <row r="106">
          <cell r="J106">
            <v>0</v>
          </cell>
        </row>
        <row r="107">
          <cell r="J107">
            <v>0</v>
          </cell>
        </row>
        <row r="108">
          <cell r="J108">
            <v>0</v>
          </cell>
        </row>
        <row r="109">
          <cell r="J109">
            <v>83.610119160000011</v>
          </cell>
        </row>
        <row r="110">
          <cell r="J110">
            <v>23.086656300000005</v>
          </cell>
        </row>
        <row r="111">
          <cell r="J111">
            <v>16.16696898</v>
          </cell>
        </row>
        <row r="112">
          <cell r="J112">
            <v>12.732909749999999</v>
          </cell>
        </row>
        <row r="113">
          <cell r="J113">
            <v>5.3353743499999995</v>
          </cell>
        </row>
        <row r="114">
          <cell r="J114">
            <v>3.1482944500000003</v>
          </cell>
        </row>
        <row r="115">
          <cell r="J115">
            <v>2.0684466800000001</v>
          </cell>
        </row>
        <row r="116">
          <cell r="J116">
            <v>1.7349520699999998</v>
          </cell>
        </row>
        <row r="117">
          <cell r="J117">
            <v>0.89412499999999995</v>
          </cell>
        </row>
        <row r="118">
          <cell r="J118">
            <v>0.81459346999999993</v>
          </cell>
        </row>
        <row r="119">
          <cell r="J119">
            <v>0.76990594999999995</v>
          </cell>
        </row>
        <row r="120">
          <cell r="J120">
            <v>0.75416357000000012</v>
          </cell>
        </row>
        <row r="121">
          <cell r="J121">
            <v>0.65074428999999989</v>
          </cell>
        </row>
        <row r="122">
          <cell r="J122">
            <v>0.6429735299999999</v>
          </cell>
        </row>
        <row r="123">
          <cell r="J123">
            <v>0.43897817000000006</v>
          </cell>
        </row>
        <row r="124">
          <cell r="J124">
            <v>0.43736000000000003</v>
          </cell>
        </row>
        <row r="125">
          <cell r="J125">
            <v>0.32873364999999999</v>
          </cell>
        </row>
        <row r="126">
          <cell r="J126">
            <v>0.28462187999999999</v>
          </cell>
        </row>
        <row r="127">
          <cell r="J127">
            <v>0.23599999999999999</v>
          </cell>
        </row>
        <row r="128">
          <cell r="J128">
            <v>0.23583399999999999</v>
          </cell>
        </row>
        <row r="129">
          <cell r="J129">
            <v>0.21748899999999999</v>
          </cell>
        </row>
        <row r="130">
          <cell r="J130">
            <v>0.16955957000000002</v>
          </cell>
        </row>
        <row r="131">
          <cell r="J131">
            <v>0.12881076999999999</v>
          </cell>
        </row>
        <row r="132">
          <cell r="J132">
            <v>0.12865850000000001</v>
          </cell>
        </row>
        <row r="133">
          <cell r="J133">
            <v>0.103976</v>
          </cell>
        </row>
        <row r="134">
          <cell r="J134">
            <v>9.2435420000000004E-2</v>
          </cell>
        </row>
        <row r="135">
          <cell r="J135">
            <v>4.9625309999999999E-2</v>
          </cell>
        </row>
        <row r="136">
          <cell r="J136">
            <v>4.8139000000000001E-2</v>
          </cell>
        </row>
        <row r="137">
          <cell r="J137">
            <v>3.3935199999999999E-2</v>
          </cell>
        </row>
        <row r="138">
          <cell r="J138">
            <v>3.0571000000000001E-2</v>
          </cell>
        </row>
        <row r="139">
          <cell r="J139">
            <v>2.9839999999999998E-2</v>
          </cell>
        </row>
        <row r="140">
          <cell r="J140">
            <v>2.8228330000000003E-2</v>
          </cell>
        </row>
        <row r="141">
          <cell r="J141">
            <v>2.756962E-2</v>
          </cell>
        </row>
        <row r="142">
          <cell r="J142">
            <v>2.7449850000000001E-2</v>
          </cell>
        </row>
        <row r="143">
          <cell r="J143">
            <v>1.67E-2</v>
          </cell>
        </row>
        <row r="144">
          <cell r="J144">
            <v>1.5225460000000001E-2</v>
          </cell>
        </row>
        <row r="145">
          <cell r="J145">
            <v>1.1513800000000001E-2</v>
          </cell>
        </row>
        <row r="146">
          <cell r="J146">
            <v>1.021E-2</v>
          </cell>
        </row>
        <row r="147">
          <cell r="J147">
            <v>4.42779E-3</v>
          </cell>
        </row>
        <row r="148">
          <cell r="J148">
            <v>3.9226499999999997E-3</v>
          </cell>
        </row>
        <row r="149">
          <cell r="J149">
            <v>1.1207000000000001E-3</v>
          </cell>
        </row>
        <row r="150">
          <cell r="J150">
            <v>0</v>
          </cell>
        </row>
        <row r="151">
          <cell r="J151">
            <v>0</v>
          </cell>
        </row>
        <row r="152">
          <cell r="J152">
            <v>0</v>
          </cell>
        </row>
        <row r="153">
          <cell r="J153">
            <v>0</v>
          </cell>
        </row>
        <row r="154">
          <cell r="J154">
            <v>0</v>
          </cell>
        </row>
        <row r="155">
          <cell r="J155">
            <v>0</v>
          </cell>
        </row>
        <row r="156">
          <cell r="J156">
            <v>0</v>
          </cell>
        </row>
        <row r="157">
          <cell r="J157">
            <v>0</v>
          </cell>
        </row>
        <row r="158">
          <cell r="J158">
            <v>0</v>
          </cell>
        </row>
        <row r="159">
          <cell r="J159">
            <v>0</v>
          </cell>
        </row>
        <row r="160">
          <cell r="J160">
            <v>0</v>
          </cell>
        </row>
        <row r="161">
          <cell r="J161">
            <v>0</v>
          </cell>
        </row>
        <row r="162">
          <cell r="J162">
            <v>0</v>
          </cell>
        </row>
        <row r="163">
          <cell r="J163">
            <v>0</v>
          </cell>
        </row>
        <row r="164">
          <cell r="J164">
            <v>0</v>
          </cell>
        </row>
        <row r="165">
          <cell r="J165">
            <v>0</v>
          </cell>
        </row>
        <row r="166">
          <cell r="J166">
            <v>0</v>
          </cell>
        </row>
        <row r="167">
          <cell r="J167">
            <v>24.184668990000002</v>
          </cell>
        </row>
        <row r="168">
          <cell r="J168">
            <v>20.942499999999999</v>
          </cell>
        </row>
        <row r="169">
          <cell r="J169">
            <v>13.438599999999999</v>
          </cell>
        </row>
        <row r="170">
          <cell r="J170">
            <v>3.29733571</v>
          </cell>
        </row>
        <row r="171">
          <cell r="J171">
            <v>2.5333181100000002</v>
          </cell>
        </row>
        <row r="172">
          <cell r="J172">
            <v>2.44888204</v>
          </cell>
        </row>
        <row r="173">
          <cell r="J173">
            <v>2.2060055899999997</v>
          </cell>
        </row>
        <row r="174">
          <cell r="J174">
            <v>1.82805441</v>
          </cell>
        </row>
        <row r="175">
          <cell r="J175">
            <v>1.2610020399999997</v>
          </cell>
        </row>
        <row r="176">
          <cell r="J176">
            <v>0.63494448000000003</v>
          </cell>
        </row>
        <row r="177">
          <cell r="J177">
            <v>0.60349845000000002</v>
          </cell>
        </row>
        <row r="178">
          <cell r="J178">
            <v>0.36639930999999998</v>
          </cell>
        </row>
        <row r="179">
          <cell r="J179">
            <v>0.189</v>
          </cell>
        </row>
        <row r="180">
          <cell r="J180">
            <v>0.13674576999999999</v>
          </cell>
        </row>
        <row r="181">
          <cell r="J181">
            <v>4.712E-3</v>
          </cell>
        </row>
        <row r="182">
          <cell r="J182">
            <v>4.6800000000000001E-3</v>
          </cell>
        </row>
        <row r="183">
          <cell r="J183">
            <v>4.091E-3</v>
          </cell>
        </row>
        <row r="184">
          <cell r="J184">
            <v>3.545E-3</v>
          </cell>
        </row>
        <row r="185">
          <cell r="J185">
            <v>3.545E-3</v>
          </cell>
        </row>
        <row r="186">
          <cell r="J186">
            <v>3.3249999999999998E-3</v>
          </cell>
        </row>
        <row r="187">
          <cell r="J187">
            <v>3.13E-3</v>
          </cell>
        </row>
        <row r="188">
          <cell r="J188">
            <v>5.9889999999999997E-5</v>
          </cell>
        </row>
        <row r="189">
          <cell r="J189">
            <v>0</v>
          </cell>
        </row>
        <row r="190">
          <cell r="J190">
            <v>0</v>
          </cell>
        </row>
        <row r="191">
          <cell r="J191">
            <v>0</v>
          </cell>
        </row>
        <row r="192">
          <cell r="J192">
            <v>0</v>
          </cell>
        </row>
        <row r="193">
          <cell r="J193">
            <v>0</v>
          </cell>
        </row>
        <row r="194">
          <cell r="J194">
            <v>0</v>
          </cell>
        </row>
        <row r="195">
          <cell r="J195">
            <v>0</v>
          </cell>
        </row>
        <row r="196">
          <cell r="J196">
            <v>0</v>
          </cell>
        </row>
        <row r="197">
          <cell r="J197">
            <v>67.242036920000004</v>
          </cell>
        </row>
        <row r="198">
          <cell r="J198">
            <v>35.34683485</v>
          </cell>
        </row>
        <row r="199">
          <cell r="J199">
            <v>22.07948043</v>
          </cell>
        </row>
        <row r="200">
          <cell r="J200">
            <v>18.603029170000003</v>
          </cell>
        </row>
        <row r="201">
          <cell r="J201">
            <v>11.768645179999998</v>
          </cell>
        </row>
        <row r="202">
          <cell r="J202">
            <v>9.5266682500000002</v>
          </cell>
        </row>
        <row r="203">
          <cell r="J203">
            <v>9.2243936899999994</v>
          </cell>
        </row>
        <row r="204">
          <cell r="J204">
            <v>7.4009137200000001</v>
          </cell>
        </row>
        <row r="205">
          <cell r="J205">
            <v>2.2769010199999999</v>
          </cell>
        </row>
        <row r="206">
          <cell r="J206">
            <v>1.4800802900000001</v>
          </cell>
        </row>
        <row r="207">
          <cell r="J207">
            <v>1.47997925</v>
          </cell>
        </row>
        <row r="208">
          <cell r="J208">
            <v>0.85409831000000003</v>
          </cell>
        </row>
        <row r="209">
          <cell r="J209">
            <v>0.81570917000000009</v>
          </cell>
        </row>
        <row r="210">
          <cell r="J210">
            <v>0.79276982000000007</v>
          </cell>
        </row>
        <row r="211">
          <cell r="J211">
            <v>0.72301759999999993</v>
          </cell>
        </row>
        <row r="212">
          <cell r="J212">
            <v>0.69389280000000009</v>
          </cell>
        </row>
        <row r="213">
          <cell r="J213">
            <v>0.68388782999999997</v>
          </cell>
        </row>
        <row r="214">
          <cell r="J214">
            <v>0.50176997999999995</v>
          </cell>
        </row>
        <row r="215">
          <cell r="J215">
            <v>0.47352669999999997</v>
          </cell>
        </row>
        <row r="216">
          <cell r="J216">
            <v>0.45670205000000003</v>
          </cell>
        </row>
        <row r="217">
          <cell r="J217">
            <v>0.43636475000000002</v>
          </cell>
        </row>
        <row r="218">
          <cell r="J218">
            <v>0.33679096999999997</v>
          </cell>
        </row>
        <row r="219">
          <cell r="J219">
            <v>0.33522627999999999</v>
          </cell>
        </row>
        <row r="220">
          <cell r="J220">
            <v>0.32874786</v>
          </cell>
        </row>
        <row r="221">
          <cell r="J221">
            <v>0.32439800000000002</v>
          </cell>
        </row>
        <row r="222">
          <cell r="J222">
            <v>0.26994918000000007</v>
          </cell>
        </row>
        <row r="223">
          <cell r="J223">
            <v>0.24469961000000001</v>
          </cell>
        </row>
        <row r="224">
          <cell r="J224">
            <v>0.22710880999999999</v>
          </cell>
        </row>
        <row r="225">
          <cell r="J225">
            <v>0.21457464000000001</v>
          </cell>
        </row>
        <row r="226">
          <cell r="J226">
            <v>0.19477066999999998</v>
          </cell>
        </row>
        <row r="227">
          <cell r="J227">
            <v>0.19283312999999999</v>
          </cell>
        </row>
        <row r="228">
          <cell r="J228">
            <v>0.16948775999999999</v>
          </cell>
        </row>
        <row r="229">
          <cell r="J229">
            <v>0.15367170000000002</v>
          </cell>
        </row>
        <row r="230">
          <cell r="J230">
            <v>0.15</v>
          </cell>
        </row>
        <row r="231">
          <cell r="J231">
            <v>0.13552017999999999</v>
          </cell>
        </row>
        <row r="232">
          <cell r="J232">
            <v>0.13110535000000001</v>
          </cell>
        </row>
        <row r="233">
          <cell r="J233">
            <v>0.12809717000000001</v>
          </cell>
        </row>
        <row r="234">
          <cell r="J234">
            <v>0.11251899999999999</v>
          </cell>
        </row>
        <row r="235">
          <cell r="J235">
            <v>0.11120663</v>
          </cell>
        </row>
        <row r="236">
          <cell r="J236">
            <v>0.10710371</v>
          </cell>
        </row>
        <row r="237">
          <cell r="J237">
            <v>8.6196999999999996E-2</v>
          </cell>
        </row>
        <row r="238">
          <cell r="J238">
            <v>8.5345970000000007E-2</v>
          </cell>
        </row>
        <row r="239">
          <cell r="J239">
            <v>8.4604900000000011E-2</v>
          </cell>
        </row>
        <row r="240">
          <cell r="J240">
            <v>6.9231279999999992E-2</v>
          </cell>
        </row>
        <row r="241">
          <cell r="J241">
            <v>6.5352679999999996E-2</v>
          </cell>
        </row>
        <row r="242">
          <cell r="J242">
            <v>6.3314910000000002E-2</v>
          </cell>
        </row>
        <row r="243">
          <cell r="J243">
            <v>4.8735000000000001E-2</v>
          </cell>
        </row>
        <row r="244">
          <cell r="J244">
            <v>2.7741720000000001E-2</v>
          </cell>
        </row>
        <row r="245">
          <cell r="J245">
            <v>1.5298630000000001E-2</v>
          </cell>
        </row>
        <row r="246">
          <cell r="J246">
            <v>9.7785700000000003E-3</v>
          </cell>
        </row>
        <row r="247">
          <cell r="J247">
            <v>8.8665300000000009E-3</v>
          </cell>
        </row>
        <row r="248">
          <cell r="J248">
            <v>7.9642799999999989E-3</v>
          </cell>
        </row>
        <row r="249">
          <cell r="J249">
            <v>6.7299999999999999E-3</v>
          </cell>
        </row>
        <row r="250">
          <cell r="J250">
            <v>6.0012900000000011E-3</v>
          </cell>
        </row>
        <row r="251">
          <cell r="J251">
            <v>5.9148500000000001E-3</v>
          </cell>
        </row>
        <row r="252">
          <cell r="J252">
            <v>4.5581599999999995E-3</v>
          </cell>
        </row>
        <row r="253">
          <cell r="J253">
            <v>3.8477600000000004E-3</v>
          </cell>
        </row>
        <row r="254">
          <cell r="J254">
            <v>3.7778499999999997E-3</v>
          </cell>
        </row>
        <row r="255">
          <cell r="J255">
            <v>3.14E-3</v>
          </cell>
        </row>
        <row r="256">
          <cell r="J256">
            <v>2.8964299999999998E-3</v>
          </cell>
        </row>
        <row r="257">
          <cell r="J257">
            <v>2.5000000000000001E-3</v>
          </cell>
        </row>
        <row r="258">
          <cell r="J258">
            <v>1.774E-3</v>
          </cell>
        </row>
        <row r="259">
          <cell r="J259">
            <v>1.4599999999999999E-3</v>
          </cell>
        </row>
        <row r="260">
          <cell r="J260">
            <v>1.32E-3</v>
          </cell>
        </row>
        <row r="261">
          <cell r="J261">
            <v>1.04265E-3</v>
          </cell>
        </row>
        <row r="262">
          <cell r="J262">
            <v>6.7500000000000004E-4</v>
          </cell>
        </row>
        <row r="263">
          <cell r="J263">
            <v>6.0499999999999996E-4</v>
          </cell>
        </row>
        <row r="264">
          <cell r="J264">
            <v>5.4810999999999998E-4</v>
          </cell>
        </row>
        <row r="265">
          <cell r="J265">
            <v>0</v>
          </cell>
        </row>
        <row r="266">
          <cell r="J266">
            <v>0</v>
          </cell>
        </row>
        <row r="267">
          <cell r="J267">
            <v>0</v>
          </cell>
        </row>
        <row r="268">
          <cell r="J268">
            <v>0</v>
          </cell>
        </row>
        <row r="269">
          <cell r="J269">
            <v>0</v>
          </cell>
        </row>
        <row r="270">
          <cell r="J270">
            <v>0</v>
          </cell>
        </row>
        <row r="271">
          <cell r="J271">
            <v>0</v>
          </cell>
        </row>
        <row r="272">
          <cell r="J272">
            <v>0</v>
          </cell>
        </row>
        <row r="273">
          <cell r="J273">
            <v>0</v>
          </cell>
        </row>
        <row r="274">
          <cell r="J274">
            <v>0</v>
          </cell>
        </row>
        <row r="275">
          <cell r="J275">
            <v>0</v>
          </cell>
        </row>
        <row r="276">
          <cell r="J276">
            <v>0</v>
          </cell>
        </row>
        <row r="277">
          <cell r="J277">
            <v>0</v>
          </cell>
        </row>
        <row r="278">
          <cell r="J278">
            <v>0</v>
          </cell>
        </row>
        <row r="279">
          <cell r="J279">
            <v>0</v>
          </cell>
        </row>
        <row r="280">
          <cell r="J280">
            <v>0</v>
          </cell>
        </row>
        <row r="281">
          <cell r="J281">
            <v>0</v>
          </cell>
        </row>
        <row r="282">
          <cell r="J282">
            <v>0</v>
          </cell>
        </row>
        <row r="283">
          <cell r="J283">
            <v>42.868760479999999</v>
          </cell>
        </row>
        <row r="284">
          <cell r="J284">
            <v>6.4166706500000004</v>
          </cell>
        </row>
        <row r="285">
          <cell r="J285">
            <v>5.0131734800000007</v>
          </cell>
        </row>
        <row r="286">
          <cell r="J286">
            <v>1.700183</v>
          </cell>
        </row>
        <row r="287">
          <cell r="J287">
            <v>1.2277886599999999</v>
          </cell>
        </row>
        <row r="288">
          <cell r="J288">
            <v>1.08970107</v>
          </cell>
        </row>
        <row r="289">
          <cell r="J289">
            <v>0.70416312999999997</v>
          </cell>
        </row>
        <row r="290">
          <cell r="J290">
            <v>0.60568604999999998</v>
          </cell>
        </row>
        <row r="291">
          <cell r="J291">
            <v>0.17866336000000002</v>
          </cell>
        </row>
        <row r="292">
          <cell r="J292">
            <v>5.4969749999999998E-2</v>
          </cell>
        </row>
        <row r="293">
          <cell r="J293">
            <v>3.4183350000000001E-2</v>
          </cell>
        </row>
        <row r="294">
          <cell r="J294">
            <v>6.5500000000000003E-3</v>
          </cell>
        </row>
        <row r="295">
          <cell r="J295">
            <v>0</v>
          </cell>
        </row>
        <row r="296">
          <cell r="J296">
            <v>0</v>
          </cell>
        </row>
        <row r="297">
          <cell r="J297">
            <v>0</v>
          </cell>
        </row>
        <row r="298">
          <cell r="J298">
            <v>0</v>
          </cell>
        </row>
        <row r="299">
          <cell r="J299">
            <v>0</v>
          </cell>
        </row>
        <row r="300">
          <cell r="J300">
            <v>0</v>
          </cell>
        </row>
        <row r="301">
          <cell r="J301">
            <v>0</v>
          </cell>
        </row>
        <row r="302">
          <cell r="J302">
            <v>0</v>
          </cell>
        </row>
        <row r="303">
          <cell r="J303">
            <v>0</v>
          </cell>
        </row>
        <row r="304">
          <cell r="J304">
            <v>0</v>
          </cell>
        </row>
        <row r="305">
          <cell r="J305">
            <v>0</v>
          </cell>
        </row>
        <row r="306">
          <cell r="J306">
            <v>0</v>
          </cell>
        </row>
        <row r="307">
          <cell r="J307">
            <v>0</v>
          </cell>
        </row>
        <row r="308">
          <cell r="J308">
            <v>0</v>
          </cell>
        </row>
        <row r="309">
          <cell r="J309">
            <v>0</v>
          </cell>
        </row>
        <row r="310">
          <cell r="J310">
            <v>0</v>
          </cell>
        </row>
        <row r="311">
          <cell r="J311">
            <v>0</v>
          </cell>
        </row>
        <row r="312">
          <cell r="J312">
            <v>0</v>
          </cell>
        </row>
        <row r="313">
          <cell r="J313">
            <v>8.1185243200000006</v>
          </cell>
        </row>
        <row r="314">
          <cell r="J314">
            <v>7.4938146899999998</v>
          </cell>
        </row>
        <row r="315">
          <cell r="J315">
            <v>4.1696764799999997</v>
          </cell>
        </row>
        <row r="316">
          <cell r="J316">
            <v>1.4545125700000001</v>
          </cell>
        </row>
        <row r="317">
          <cell r="J317">
            <v>0.93375741999999995</v>
          </cell>
        </row>
        <row r="318">
          <cell r="J318">
            <v>0.34283760999999996</v>
          </cell>
        </row>
        <row r="319">
          <cell r="J319">
            <v>0.32500000000000001</v>
          </cell>
        </row>
        <row r="320">
          <cell r="J320">
            <v>0.26607734999999999</v>
          </cell>
        </row>
        <row r="321">
          <cell r="J321">
            <v>0.18013646999999999</v>
          </cell>
        </row>
        <row r="322">
          <cell r="J322">
            <v>0.17068033999999999</v>
          </cell>
        </row>
        <row r="323">
          <cell r="J323">
            <v>0.16758000000000001</v>
          </cell>
        </row>
        <row r="324">
          <cell r="J324">
            <v>0.10615511999999999</v>
          </cell>
        </row>
        <row r="325">
          <cell r="J325">
            <v>0.10299999999999999</v>
          </cell>
        </row>
        <row r="326">
          <cell r="J326">
            <v>8.2348229999999994E-2</v>
          </cell>
        </row>
        <row r="327">
          <cell r="J327">
            <v>5.9599079999999999E-2</v>
          </cell>
        </row>
        <row r="328">
          <cell r="J328">
            <v>5.2054010000000005E-2</v>
          </cell>
        </row>
        <row r="329">
          <cell r="J329">
            <v>3.2986760000000004E-2</v>
          </cell>
        </row>
        <row r="330">
          <cell r="J330">
            <v>2.7984970000000001E-2</v>
          </cell>
        </row>
        <row r="331">
          <cell r="J331">
            <v>2.4883590000000001E-2</v>
          </cell>
        </row>
        <row r="332">
          <cell r="J332">
            <v>2.4164260000000003E-2</v>
          </cell>
        </row>
        <row r="333">
          <cell r="J333">
            <v>1.0272690000000001E-2</v>
          </cell>
        </row>
        <row r="334">
          <cell r="J334">
            <v>6.2354999999999997E-3</v>
          </cell>
        </row>
        <row r="335">
          <cell r="J335">
            <v>0</v>
          </cell>
        </row>
        <row r="336">
          <cell r="J336">
            <v>0</v>
          </cell>
        </row>
        <row r="337">
          <cell r="J337">
            <v>0</v>
          </cell>
        </row>
        <row r="338">
          <cell r="J338">
            <v>0</v>
          </cell>
        </row>
        <row r="339">
          <cell r="J339">
            <v>0</v>
          </cell>
        </row>
        <row r="340">
          <cell r="J340">
            <v>0</v>
          </cell>
        </row>
        <row r="341">
          <cell r="J341">
            <v>0</v>
          </cell>
        </row>
        <row r="342">
          <cell r="J342">
            <v>0</v>
          </cell>
        </row>
        <row r="343">
          <cell r="J343">
            <v>0</v>
          </cell>
        </row>
        <row r="344">
          <cell r="J344">
            <v>0</v>
          </cell>
        </row>
        <row r="345">
          <cell r="J345">
            <v>85.192938100000006</v>
          </cell>
        </row>
        <row r="346">
          <cell r="J346">
            <v>38.939659699999993</v>
          </cell>
        </row>
        <row r="347">
          <cell r="J347">
            <v>28.025570599999998</v>
          </cell>
        </row>
        <row r="348">
          <cell r="J348">
            <v>13.426220909999998</v>
          </cell>
        </row>
        <row r="349">
          <cell r="J349">
            <v>9.2477679100000003</v>
          </cell>
        </row>
        <row r="350">
          <cell r="J350">
            <v>2.63779896</v>
          </cell>
        </row>
        <row r="351">
          <cell r="J351">
            <v>2.2771415699999999</v>
          </cell>
        </row>
        <row r="352">
          <cell r="J352">
            <v>2.1042242</v>
          </cell>
        </row>
        <row r="353">
          <cell r="J353">
            <v>1.9985243400000001</v>
          </cell>
        </row>
        <row r="354">
          <cell r="J354">
            <v>1.4355654499999999</v>
          </cell>
        </row>
        <row r="355">
          <cell r="J355">
            <v>0.91700956</v>
          </cell>
        </row>
        <row r="356">
          <cell r="J356">
            <v>0.81991773000000001</v>
          </cell>
        </row>
        <row r="357">
          <cell r="J357">
            <v>0.78458550000000005</v>
          </cell>
        </row>
        <row r="358">
          <cell r="J358">
            <v>0.72058758999999994</v>
          </cell>
        </row>
        <row r="359">
          <cell r="J359">
            <v>0.70755725000000003</v>
          </cell>
        </row>
        <row r="360">
          <cell r="J360">
            <v>0.50868729000000001</v>
          </cell>
        </row>
        <row r="361">
          <cell r="J361">
            <v>0.32350145000000002</v>
          </cell>
        </row>
        <row r="362">
          <cell r="J362">
            <v>0.22593014</v>
          </cell>
        </row>
        <row r="363">
          <cell r="J363">
            <v>0.20153850000000001</v>
          </cell>
        </row>
        <row r="364">
          <cell r="J364">
            <v>0.19518495000000002</v>
          </cell>
        </row>
        <row r="365">
          <cell r="J365">
            <v>0.16413861000000002</v>
          </cell>
        </row>
        <row r="366">
          <cell r="J366">
            <v>0.13708145999999999</v>
          </cell>
        </row>
        <row r="367">
          <cell r="J367">
            <v>0.11177426000000001</v>
          </cell>
        </row>
        <row r="368">
          <cell r="J368">
            <v>0.10862933999999999</v>
          </cell>
        </row>
        <row r="369">
          <cell r="J369">
            <v>7.8387230000000016E-2</v>
          </cell>
        </row>
        <row r="370">
          <cell r="J370">
            <v>7.2706999999999994E-2</v>
          </cell>
        </row>
        <row r="371">
          <cell r="J371">
            <v>7.1245000000000003E-2</v>
          </cell>
        </row>
        <row r="372">
          <cell r="J372">
            <v>5.4232800000000005E-2</v>
          </cell>
        </row>
        <row r="373">
          <cell r="J373">
            <v>4.8916729999999999E-2</v>
          </cell>
        </row>
        <row r="374">
          <cell r="J374">
            <v>3.7940000000000002E-2</v>
          </cell>
        </row>
        <row r="375">
          <cell r="J375">
            <v>2.9392000000000001E-2</v>
          </cell>
        </row>
        <row r="376">
          <cell r="J376">
            <v>2.8400499999999999E-2</v>
          </cell>
        </row>
        <row r="377">
          <cell r="J377">
            <v>2.3047510000000004E-2</v>
          </cell>
        </row>
        <row r="378">
          <cell r="J378">
            <v>1.8706E-2</v>
          </cell>
        </row>
        <row r="379">
          <cell r="J379">
            <v>1.6738019999999999E-2</v>
          </cell>
        </row>
        <row r="380">
          <cell r="J380">
            <v>1.5355819999999999E-2</v>
          </cell>
        </row>
        <row r="381">
          <cell r="J381">
            <v>1.1250810000000002E-2</v>
          </cell>
        </row>
        <row r="382">
          <cell r="J382">
            <v>1.1084E-2</v>
          </cell>
        </row>
        <row r="383">
          <cell r="J383">
            <v>6.4190000000000002E-3</v>
          </cell>
        </row>
        <row r="384">
          <cell r="J384">
            <v>5.2500000000000003E-3</v>
          </cell>
        </row>
        <row r="385">
          <cell r="J385">
            <v>3.6581300000000003E-3</v>
          </cell>
        </row>
        <row r="386">
          <cell r="J386">
            <v>1.1999999999999999E-3</v>
          </cell>
        </row>
        <row r="387">
          <cell r="J387">
            <v>9.5200000000000005E-4</v>
          </cell>
        </row>
        <row r="388">
          <cell r="J388">
            <v>0</v>
          </cell>
        </row>
        <row r="389">
          <cell r="J389">
            <v>0</v>
          </cell>
        </row>
        <row r="390">
          <cell r="J390">
            <v>0</v>
          </cell>
        </row>
        <row r="391">
          <cell r="J391">
            <v>0</v>
          </cell>
        </row>
        <row r="392">
          <cell r="J392">
            <v>0</v>
          </cell>
        </row>
        <row r="393">
          <cell r="J393">
            <v>0</v>
          </cell>
        </row>
        <row r="394">
          <cell r="J394">
            <v>0</v>
          </cell>
        </row>
        <row r="395">
          <cell r="J395">
            <v>0</v>
          </cell>
        </row>
        <row r="396">
          <cell r="J396">
            <v>0</v>
          </cell>
        </row>
        <row r="397">
          <cell r="J397">
            <v>0</v>
          </cell>
        </row>
        <row r="398">
          <cell r="J398">
            <v>0</v>
          </cell>
        </row>
        <row r="399">
          <cell r="J399">
            <v>0</v>
          </cell>
        </row>
        <row r="400">
          <cell r="J400">
            <v>0</v>
          </cell>
        </row>
        <row r="401">
          <cell r="J401">
            <v>0</v>
          </cell>
        </row>
        <row r="402">
          <cell r="J402">
            <v>0</v>
          </cell>
        </row>
        <row r="403">
          <cell r="J403">
            <v>0</v>
          </cell>
        </row>
        <row r="404">
          <cell r="J404">
            <v>0</v>
          </cell>
        </row>
        <row r="405">
          <cell r="J405">
            <v>0</v>
          </cell>
        </row>
        <row r="406">
          <cell r="J406">
            <v>0</v>
          </cell>
        </row>
        <row r="407">
          <cell r="J407">
            <v>0</v>
          </cell>
        </row>
        <row r="408">
          <cell r="J408">
            <v>0</v>
          </cell>
        </row>
        <row r="409">
          <cell r="J409">
            <v>0</v>
          </cell>
        </row>
        <row r="410">
          <cell r="J410">
            <v>0</v>
          </cell>
        </row>
        <row r="411">
          <cell r="J411">
            <v>0</v>
          </cell>
        </row>
        <row r="412">
          <cell r="J412">
            <v>0</v>
          </cell>
        </row>
        <row r="413">
          <cell r="J413">
            <v>0</v>
          </cell>
        </row>
        <row r="414">
          <cell r="J414">
            <v>0</v>
          </cell>
        </row>
        <row r="415">
          <cell r="J415">
            <v>0</v>
          </cell>
        </row>
        <row r="416">
          <cell r="J416">
            <v>0</v>
          </cell>
        </row>
        <row r="417">
          <cell r="J417">
            <v>30.466856480000001</v>
          </cell>
        </row>
        <row r="418">
          <cell r="J418">
            <v>11.838710240000001</v>
          </cell>
        </row>
        <row r="419">
          <cell r="J419">
            <v>10.443238239999998</v>
          </cell>
        </row>
        <row r="420">
          <cell r="J420">
            <v>9.6590918400000003</v>
          </cell>
        </row>
        <row r="421">
          <cell r="J421">
            <v>8.4763352000000012</v>
          </cell>
        </row>
        <row r="422">
          <cell r="J422">
            <v>8.2778766699999995</v>
          </cell>
        </row>
        <row r="423">
          <cell r="J423">
            <v>5.3655192899999999</v>
          </cell>
        </row>
        <row r="424">
          <cell r="J424">
            <v>5.1668866499999995</v>
          </cell>
        </row>
        <row r="425">
          <cell r="J425">
            <v>4.22291507</v>
          </cell>
        </row>
        <row r="426">
          <cell r="J426">
            <v>2.78404783</v>
          </cell>
        </row>
        <row r="427">
          <cell r="J427">
            <v>2.02673265</v>
          </cell>
        </row>
        <row r="428">
          <cell r="J428">
            <v>1.9523481999999999</v>
          </cell>
        </row>
        <row r="429">
          <cell r="J429">
            <v>1.8148686600000001</v>
          </cell>
        </row>
        <row r="430">
          <cell r="J430">
            <v>1.4806329300000001</v>
          </cell>
        </row>
        <row r="431">
          <cell r="J431">
            <v>1.2642304700000002</v>
          </cell>
        </row>
        <row r="432">
          <cell r="J432">
            <v>1.18424062</v>
          </cell>
        </row>
        <row r="433">
          <cell r="J433">
            <v>1.15977273</v>
          </cell>
        </row>
        <row r="434">
          <cell r="J434">
            <v>1.13915235</v>
          </cell>
        </row>
        <row r="435">
          <cell r="J435">
            <v>0.71396549000000009</v>
          </cell>
        </row>
        <row r="436">
          <cell r="J436">
            <v>0.52234080999999999</v>
          </cell>
        </row>
        <row r="437">
          <cell r="J437">
            <v>0.51058979000000004</v>
          </cell>
        </row>
        <row r="438">
          <cell r="J438">
            <v>0.50728693000000002</v>
          </cell>
        </row>
        <row r="439">
          <cell r="J439">
            <v>0.50589866999999999</v>
          </cell>
        </row>
        <row r="440">
          <cell r="J440">
            <v>0.42576285999999997</v>
          </cell>
        </row>
        <row r="441">
          <cell r="J441">
            <v>0.40600385999999999</v>
          </cell>
        </row>
        <row r="442">
          <cell r="J442">
            <v>0.36918718000000006</v>
          </cell>
        </row>
        <row r="443">
          <cell r="J443">
            <v>0.34436659000000003</v>
          </cell>
        </row>
        <row r="444">
          <cell r="J444">
            <v>0.27858242</v>
          </cell>
        </row>
        <row r="445">
          <cell r="J445">
            <v>0.21920582</v>
          </cell>
        </row>
        <row r="446">
          <cell r="J446">
            <v>0.19968639999999999</v>
          </cell>
        </row>
        <row r="447">
          <cell r="J447">
            <v>0.16103818</v>
          </cell>
        </row>
        <row r="448">
          <cell r="J448">
            <v>0.15585615</v>
          </cell>
        </row>
        <row r="449">
          <cell r="J449">
            <v>0.13782126</v>
          </cell>
        </row>
        <row r="450">
          <cell r="J450">
            <v>0.13041374</v>
          </cell>
        </row>
        <row r="451">
          <cell r="J451">
            <v>0.11477331000000002</v>
          </cell>
        </row>
        <row r="452">
          <cell r="J452">
            <v>0.11226886999999999</v>
          </cell>
        </row>
        <row r="453">
          <cell r="J453">
            <v>0.11215297</v>
          </cell>
        </row>
        <row r="454">
          <cell r="J454">
            <v>0.10520894</v>
          </cell>
        </row>
        <row r="455">
          <cell r="J455">
            <v>9.8355890000000001E-2</v>
          </cell>
        </row>
        <row r="456">
          <cell r="J456">
            <v>8.9359999999999995E-2</v>
          </cell>
        </row>
        <row r="457">
          <cell r="J457">
            <v>7.8839999999999993E-2</v>
          </cell>
        </row>
        <row r="458">
          <cell r="J458">
            <v>7.04684E-2</v>
          </cell>
        </row>
        <row r="459">
          <cell r="J459">
            <v>7.0310949999999997E-2</v>
          </cell>
        </row>
        <row r="460">
          <cell r="J460">
            <v>6.9038660000000002E-2</v>
          </cell>
        </row>
        <row r="461">
          <cell r="J461">
            <v>6.5775779999999992E-2</v>
          </cell>
        </row>
        <row r="462">
          <cell r="J462">
            <v>6.0718889999999998E-2</v>
          </cell>
        </row>
        <row r="463">
          <cell r="J463">
            <v>5.1864980000000005E-2</v>
          </cell>
        </row>
        <row r="464">
          <cell r="J464">
            <v>4.0995980000000001E-2</v>
          </cell>
        </row>
        <row r="465">
          <cell r="J465">
            <v>2.9295499999999999E-2</v>
          </cell>
        </row>
        <row r="466">
          <cell r="J466">
            <v>2.6083290000000002E-2</v>
          </cell>
        </row>
        <row r="467">
          <cell r="J467">
            <v>2.563582E-2</v>
          </cell>
        </row>
        <row r="468">
          <cell r="J468">
            <v>2.1336380000000002E-2</v>
          </cell>
        </row>
        <row r="469">
          <cell r="J469">
            <v>2.0316010000000002E-2</v>
          </cell>
        </row>
        <row r="470">
          <cell r="J470">
            <v>2.009418E-2</v>
          </cell>
        </row>
        <row r="471">
          <cell r="J471">
            <v>1.9129080000000003E-2</v>
          </cell>
        </row>
        <row r="472">
          <cell r="J472">
            <v>1.859827E-2</v>
          </cell>
        </row>
        <row r="473">
          <cell r="J473">
            <v>1.6954490000000003E-2</v>
          </cell>
        </row>
        <row r="474">
          <cell r="J474">
            <v>1.5470340000000001E-2</v>
          </cell>
        </row>
        <row r="475">
          <cell r="J475">
            <v>1.454299E-2</v>
          </cell>
        </row>
        <row r="476">
          <cell r="J476">
            <v>1.382036E-2</v>
          </cell>
        </row>
        <row r="477">
          <cell r="J477">
            <v>1.3622200000000001E-2</v>
          </cell>
        </row>
        <row r="478">
          <cell r="J478">
            <v>1.017356E-2</v>
          </cell>
        </row>
        <row r="479">
          <cell r="J479">
            <v>8.6561499999999996E-3</v>
          </cell>
        </row>
        <row r="480">
          <cell r="J480">
            <v>7.5686400000000006E-3</v>
          </cell>
        </row>
        <row r="481">
          <cell r="J481">
            <v>7.3386800000000002E-3</v>
          </cell>
        </row>
        <row r="482">
          <cell r="J482">
            <v>7.30337E-3</v>
          </cell>
        </row>
        <row r="483">
          <cell r="J483">
            <v>5.9000200000000006E-3</v>
          </cell>
        </row>
        <row r="484">
          <cell r="J484">
            <v>5.2160499999999999E-3</v>
          </cell>
        </row>
        <row r="485">
          <cell r="J485">
            <v>4.5208000000000002E-3</v>
          </cell>
        </row>
        <row r="486">
          <cell r="J486">
            <v>4.4446700000000004E-3</v>
          </cell>
        </row>
        <row r="487">
          <cell r="J487">
            <v>4.1950600000000005E-3</v>
          </cell>
        </row>
        <row r="488">
          <cell r="J488">
            <v>3.7003299999999999E-3</v>
          </cell>
        </row>
        <row r="489">
          <cell r="J489">
            <v>3.1164300000000003E-3</v>
          </cell>
        </row>
        <row r="490">
          <cell r="J490">
            <v>2.7614200000000001E-3</v>
          </cell>
        </row>
        <row r="491">
          <cell r="J491">
            <v>2.7133499999999998E-3</v>
          </cell>
        </row>
        <row r="492">
          <cell r="J492">
            <v>2.56179E-3</v>
          </cell>
        </row>
        <row r="493">
          <cell r="J493">
            <v>2.2635400000000001E-3</v>
          </cell>
        </row>
        <row r="494">
          <cell r="J494">
            <v>2.2499999999999998E-3</v>
          </cell>
        </row>
        <row r="495">
          <cell r="J495">
            <v>2.0222700000000001E-3</v>
          </cell>
        </row>
        <row r="496">
          <cell r="J496">
            <v>1.9805299999999999E-3</v>
          </cell>
        </row>
        <row r="497">
          <cell r="J497">
            <v>1.9106300000000002E-3</v>
          </cell>
        </row>
        <row r="498">
          <cell r="J498">
            <v>1.8796100000000001E-3</v>
          </cell>
        </row>
        <row r="499">
          <cell r="J499">
            <v>1.7696600000000002E-3</v>
          </cell>
        </row>
        <row r="500">
          <cell r="J500">
            <v>1.4233900000000001E-3</v>
          </cell>
        </row>
        <row r="501">
          <cell r="J501">
            <v>1.4227899999999999E-3</v>
          </cell>
        </row>
        <row r="502">
          <cell r="J502">
            <v>1.35527E-3</v>
          </cell>
        </row>
        <row r="503">
          <cell r="J503">
            <v>1.0770199999999999E-3</v>
          </cell>
        </row>
        <row r="504">
          <cell r="J504">
            <v>8.9234000000000004E-4</v>
          </cell>
        </row>
        <row r="505">
          <cell r="J505">
            <v>8.6401999999999996E-4</v>
          </cell>
        </row>
        <row r="506">
          <cell r="J506">
            <v>5.5635999999999999E-4</v>
          </cell>
        </row>
        <row r="507">
          <cell r="J507">
            <v>4.8024999999999999E-4</v>
          </cell>
        </row>
        <row r="508">
          <cell r="J508">
            <v>4.7894000000000002E-4</v>
          </cell>
        </row>
        <row r="509">
          <cell r="J509">
            <v>4.2636000000000003E-4</v>
          </cell>
        </row>
        <row r="510">
          <cell r="J510">
            <v>4.0920000000000003E-4</v>
          </cell>
        </row>
        <row r="511">
          <cell r="J511">
            <v>3.1551999999999996E-4</v>
          </cell>
        </row>
        <row r="512">
          <cell r="J512">
            <v>2.9665000000000003E-4</v>
          </cell>
        </row>
        <row r="513">
          <cell r="J513">
            <v>1.7085000000000001E-4</v>
          </cell>
        </row>
        <row r="514">
          <cell r="J514">
            <v>1.3124E-4</v>
          </cell>
        </row>
        <row r="515">
          <cell r="J515">
            <v>1.0357999999999999E-4</v>
          </cell>
        </row>
        <row r="516">
          <cell r="J516">
            <v>9.685000000000001E-5</v>
          </cell>
        </row>
        <row r="517">
          <cell r="J517">
            <v>7.8320000000000009E-5</v>
          </cell>
        </row>
        <row r="518">
          <cell r="J518">
            <v>5.893E-5</v>
          </cell>
        </row>
        <row r="519">
          <cell r="J519">
            <v>3.6239999999999999E-5</v>
          </cell>
        </row>
        <row r="520">
          <cell r="J520">
            <v>2.5999999999999998E-5</v>
          </cell>
        </row>
        <row r="521">
          <cell r="J521">
            <v>1.4070000000000001E-5</v>
          </cell>
        </row>
        <row r="522">
          <cell r="J522">
            <v>1.29E-5</v>
          </cell>
        </row>
        <row r="523">
          <cell r="J523">
            <v>1.1710000000000001E-5</v>
          </cell>
        </row>
        <row r="524">
          <cell r="J524">
            <v>1.06E-5</v>
          </cell>
        </row>
        <row r="525">
          <cell r="J525">
            <v>3.6800000000000003E-6</v>
          </cell>
        </row>
        <row r="526">
          <cell r="J526">
            <v>1.37E-6</v>
          </cell>
        </row>
        <row r="527">
          <cell r="J527">
            <v>0</v>
          </cell>
        </row>
        <row r="528">
          <cell r="J528">
            <v>0</v>
          </cell>
        </row>
        <row r="529">
          <cell r="J529">
            <v>0</v>
          </cell>
        </row>
        <row r="530">
          <cell r="J530">
            <v>0</v>
          </cell>
        </row>
        <row r="531">
          <cell r="J531">
            <v>0</v>
          </cell>
        </row>
        <row r="532">
          <cell r="J532">
            <v>0</v>
          </cell>
        </row>
        <row r="533">
          <cell r="J533">
            <v>0</v>
          </cell>
        </row>
        <row r="534">
          <cell r="J534">
            <v>0</v>
          </cell>
        </row>
        <row r="535">
          <cell r="J535">
            <v>0</v>
          </cell>
        </row>
        <row r="536">
          <cell r="J536">
            <v>0</v>
          </cell>
        </row>
        <row r="537">
          <cell r="J537">
            <v>0</v>
          </cell>
        </row>
        <row r="538">
          <cell r="J538">
            <v>0</v>
          </cell>
        </row>
        <row r="539">
          <cell r="J539">
            <v>0</v>
          </cell>
        </row>
        <row r="540">
          <cell r="J540">
            <v>0</v>
          </cell>
        </row>
        <row r="541">
          <cell r="J541">
            <v>0</v>
          </cell>
        </row>
        <row r="542">
          <cell r="J542">
            <v>0</v>
          </cell>
        </row>
        <row r="543">
          <cell r="J543">
            <v>0</v>
          </cell>
        </row>
        <row r="544">
          <cell r="J544">
            <v>17.6666667</v>
          </cell>
        </row>
        <row r="545">
          <cell r="J545">
            <v>11.89035127</v>
          </cell>
        </row>
        <row r="546">
          <cell r="J546">
            <v>0</v>
          </cell>
        </row>
        <row r="547">
          <cell r="J547">
            <v>0</v>
          </cell>
        </row>
        <row r="548">
          <cell r="J548">
            <v>18.665115329999999</v>
          </cell>
        </row>
        <row r="549">
          <cell r="J549">
            <v>1.1976185400000001</v>
          </cell>
        </row>
        <row r="550">
          <cell r="J550">
            <v>0.47736782000000005</v>
          </cell>
        </row>
        <row r="551">
          <cell r="J551">
            <v>6.7875749999999999E-2</v>
          </cell>
        </row>
        <row r="552">
          <cell r="J552">
            <v>5.5187710000000001E-2</v>
          </cell>
        </row>
        <row r="553">
          <cell r="J553">
            <v>5.1838130000000003E-2</v>
          </cell>
        </row>
        <row r="554">
          <cell r="J554">
            <v>0</v>
          </cell>
        </row>
        <row r="555">
          <cell r="J555">
            <v>0</v>
          </cell>
        </row>
        <row r="556">
          <cell r="J556">
            <v>0</v>
          </cell>
        </row>
        <row r="557">
          <cell r="J557">
            <v>0</v>
          </cell>
        </row>
        <row r="558">
          <cell r="J558">
            <v>16.641397000000001</v>
          </cell>
        </row>
        <row r="559">
          <cell r="J559">
            <v>0</v>
          </cell>
        </row>
        <row r="560">
          <cell r="J560">
            <v>8.7351229400000001</v>
          </cell>
        </row>
        <row r="561">
          <cell r="J561">
            <v>2.1843447299999998</v>
          </cell>
        </row>
        <row r="562">
          <cell r="J562">
            <v>1.61109937</v>
          </cell>
        </row>
        <row r="563">
          <cell r="J563">
            <v>1.2717322799999999</v>
          </cell>
        </row>
        <row r="564">
          <cell r="J564">
            <v>0.82006871999999997</v>
          </cell>
        </row>
        <row r="565">
          <cell r="J565">
            <v>0.67468399999999995</v>
          </cell>
        </row>
        <row r="566">
          <cell r="J566">
            <v>0.50127065000000004</v>
          </cell>
        </row>
        <row r="567">
          <cell r="J567">
            <v>0.15486930000000002</v>
          </cell>
        </row>
        <row r="568">
          <cell r="J568">
            <v>0.13361333000000003</v>
          </cell>
        </row>
        <row r="569">
          <cell r="J569">
            <v>0.11097119999999999</v>
          </cell>
        </row>
        <row r="570">
          <cell r="J570">
            <v>8.0406190000000002E-2</v>
          </cell>
        </row>
        <row r="571">
          <cell r="J571">
            <v>7.0084640000000004E-2</v>
          </cell>
        </row>
        <row r="572">
          <cell r="J572">
            <v>6.3637449999999998E-2</v>
          </cell>
        </row>
        <row r="573">
          <cell r="J573">
            <v>5.1985820000000002E-2</v>
          </cell>
        </row>
        <row r="574">
          <cell r="J574">
            <v>3.7181550000000001E-2</v>
          </cell>
        </row>
        <row r="575">
          <cell r="J575">
            <v>3.4027109999999999E-2</v>
          </cell>
        </row>
        <row r="576">
          <cell r="J576">
            <v>1.5010920000000001E-2</v>
          </cell>
        </row>
        <row r="577">
          <cell r="J577">
            <v>1.3954090000000001E-2</v>
          </cell>
        </row>
        <row r="578">
          <cell r="J578">
            <v>5.9500000000000004E-3</v>
          </cell>
        </row>
        <row r="579">
          <cell r="J579">
            <v>5.6368900000000003E-3</v>
          </cell>
        </row>
        <row r="580">
          <cell r="J580">
            <v>5.5575500000000005E-3</v>
          </cell>
        </row>
        <row r="581">
          <cell r="J581">
            <v>5.4055299999999995E-3</v>
          </cell>
        </row>
        <row r="582">
          <cell r="J582">
            <v>4.1960000000000001E-3</v>
          </cell>
        </row>
        <row r="583">
          <cell r="J583">
            <v>3.5776599999999999E-3</v>
          </cell>
        </row>
        <row r="584">
          <cell r="J584">
            <v>2.8861899999999998E-3</v>
          </cell>
        </row>
        <row r="585">
          <cell r="J585">
            <v>2.4220000000000001E-3</v>
          </cell>
        </row>
        <row r="586">
          <cell r="J586">
            <v>2.091E-3</v>
          </cell>
        </row>
        <row r="587">
          <cell r="J587">
            <v>1.5E-3</v>
          </cell>
        </row>
        <row r="588">
          <cell r="J588">
            <v>0</v>
          </cell>
        </row>
        <row r="589">
          <cell r="J589">
            <v>0</v>
          </cell>
        </row>
        <row r="590">
          <cell r="J590">
            <v>0</v>
          </cell>
        </row>
        <row r="591">
          <cell r="J591">
            <v>0</v>
          </cell>
        </row>
        <row r="592">
          <cell r="J592">
            <v>0</v>
          </cell>
        </row>
        <row r="593">
          <cell r="J593">
            <v>0</v>
          </cell>
        </row>
        <row r="594">
          <cell r="J594">
            <v>0</v>
          </cell>
        </row>
        <row r="595">
          <cell r="J595">
            <v>0</v>
          </cell>
        </row>
        <row r="596">
          <cell r="J596">
            <v>0</v>
          </cell>
        </row>
        <row r="597">
          <cell r="J597">
            <v>0</v>
          </cell>
        </row>
        <row r="598">
          <cell r="J598">
            <v>0</v>
          </cell>
        </row>
        <row r="599">
          <cell r="J599">
            <v>0</v>
          </cell>
        </row>
        <row r="600">
          <cell r="J600">
            <v>0</v>
          </cell>
        </row>
        <row r="601">
          <cell r="J601">
            <v>0</v>
          </cell>
        </row>
        <row r="602">
          <cell r="J602">
            <v>0</v>
          </cell>
        </row>
        <row r="603">
          <cell r="J603">
            <v>0</v>
          </cell>
        </row>
        <row r="604">
          <cell r="J604">
            <v>4.7769430999999996</v>
          </cell>
        </row>
        <row r="605">
          <cell r="J605">
            <v>2.2802860599999999</v>
          </cell>
        </row>
        <row r="606">
          <cell r="J606">
            <v>2.1005193799999997</v>
          </cell>
        </row>
        <row r="607">
          <cell r="J607">
            <v>0.78218911999999996</v>
          </cell>
        </row>
        <row r="608">
          <cell r="J608">
            <v>0.65685033999999998</v>
          </cell>
        </row>
        <row r="609">
          <cell r="J609">
            <v>0.57646302000000005</v>
          </cell>
        </row>
        <row r="610">
          <cell r="J610">
            <v>0.49977989</v>
          </cell>
        </row>
        <row r="611">
          <cell r="J611">
            <v>0.43797184</v>
          </cell>
        </row>
        <row r="612">
          <cell r="J612">
            <v>0.231069</v>
          </cell>
        </row>
        <row r="613">
          <cell r="J613">
            <v>0.20241848999999998</v>
          </cell>
        </row>
        <row r="614">
          <cell r="J614">
            <v>0.17910979999999999</v>
          </cell>
        </row>
        <row r="615">
          <cell r="J615">
            <v>0.15158779999999999</v>
          </cell>
        </row>
        <row r="616">
          <cell r="J616">
            <v>0.120277</v>
          </cell>
        </row>
        <row r="617">
          <cell r="J617">
            <v>8.6195999999999995E-2</v>
          </cell>
        </row>
        <row r="618">
          <cell r="J618">
            <v>5.936818E-2</v>
          </cell>
        </row>
        <row r="619">
          <cell r="J619">
            <v>4.7719999999999999E-2</v>
          </cell>
        </row>
        <row r="620">
          <cell r="J620">
            <v>4.5174110000000003E-2</v>
          </cell>
        </row>
        <row r="621">
          <cell r="J621">
            <v>3.7496340000000003E-2</v>
          </cell>
        </row>
        <row r="622">
          <cell r="J622">
            <v>2.9402000000000001E-2</v>
          </cell>
        </row>
        <row r="623">
          <cell r="J623">
            <v>2.4986000000000001E-2</v>
          </cell>
        </row>
        <row r="624">
          <cell r="J624">
            <v>1.9003700000000002E-2</v>
          </cell>
        </row>
        <row r="625">
          <cell r="J625">
            <v>1.7361310000000001E-2</v>
          </cell>
        </row>
        <row r="626">
          <cell r="J626">
            <v>6.9458699999999998E-3</v>
          </cell>
        </row>
        <row r="627">
          <cell r="J627">
            <v>5.0000000000000001E-3</v>
          </cell>
        </row>
        <row r="628">
          <cell r="J628">
            <v>2.34629E-3</v>
          </cell>
        </row>
        <row r="629">
          <cell r="J629">
            <v>1.8073E-3</v>
          </cell>
        </row>
        <row r="630">
          <cell r="J630">
            <v>1.5502000000000001E-3</v>
          </cell>
        </row>
        <row r="631">
          <cell r="J631">
            <v>7.9960000000000003E-4</v>
          </cell>
        </row>
        <row r="632">
          <cell r="J632">
            <v>5.8500000000000002E-4</v>
          </cell>
        </row>
        <row r="633">
          <cell r="J633">
            <v>4.1040000000000006E-4</v>
          </cell>
        </row>
        <row r="634">
          <cell r="J634">
            <v>3.4394999999999998E-4</v>
          </cell>
        </row>
        <row r="635">
          <cell r="J635">
            <v>3.1560000000000003E-4</v>
          </cell>
        </row>
        <row r="636">
          <cell r="J636">
            <v>0</v>
          </cell>
        </row>
        <row r="637">
          <cell r="J637">
            <v>0</v>
          </cell>
        </row>
        <row r="638">
          <cell r="J638">
            <v>0</v>
          </cell>
        </row>
        <row r="639">
          <cell r="J639">
            <v>0</v>
          </cell>
        </row>
        <row r="640">
          <cell r="J640">
            <v>0</v>
          </cell>
        </row>
        <row r="641">
          <cell r="J641">
            <v>0</v>
          </cell>
        </row>
        <row r="642">
          <cell r="J642">
            <v>0</v>
          </cell>
        </row>
        <row r="643">
          <cell r="J643">
            <v>0</v>
          </cell>
        </row>
        <row r="644">
          <cell r="J644">
            <v>0</v>
          </cell>
        </row>
        <row r="645">
          <cell r="J645">
            <v>0</v>
          </cell>
        </row>
        <row r="646">
          <cell r="J646">
            <v>0</v>
          </cell>
        </row>
        <row r="647">
          <cell r="J647">
            <v>0</v>
          </cell>
        </row>
        <row r="648">
          <cell r="J648">
            <v>0</v>
          </cell>
        </row>
        <row r="649">
          <cell r="J649">
            <v>0</v>
          </cell>
        </row>
        <row r="650">
          <cell r="J650">
            <v>0</v>
          </cell>
        </row>
        <row r="651">
          <cell r="J651">
            <v>0</v>
          </cell>
        </row>
        <row r="652">
          <cell r="J652">
            <v>0</v>
          </cell>
        </row>
        <row r="653">
          <cell r="J653">
            <v>2.4748654600000002</v>
          </cell>
        </row>
        <row r="654">
          <cell r="J654">
            <v>2.1889811200000002</v>
          </cell>
        </row>
        <row r="655">
          <cell r="J655">
            <v>0.87820016000000001</v>
          </cell>
        </row>
        <row r="656">
          <cell r="J656">
            <v>0.43501029999999996</v>
          </cell>
        </row>
        <row r="657">
          <cell r="J657">
            <v>0.42503329000000006</v>
          </cell>
        </row>
        <row r="658">
          <cell r="J658">
            <v>0.18752664000000002</v>
          </cell>
        </row>
        <row r="659">
          <cell r="J659">
            <v>0.17712916000000001</v>
          </cell>
        </row>
        <row r="660">
          <cell r="J660">
            <v>0.14158936999999999</v>
          </cell>
        </row>
        <row r="661">
          <cell r="J661">
            <v>0.113955</v>
          </cell>
        </row>
        <row r="662">
          <cell r="J662">
            <v>9.3457189999999996E-2</v>
          </cell>
        </row>
        <row r="663">
          <cell r="J663">
            <v>8.7359999999999993E-2</v>
          </cell>
        </row>
        <row r="664">
          <cell r="J664">
            <v>8.1916900000000015E-2</v>
          </cell>
        </row>
        <row r="665">
          <cell r="J665">
            <v>7.6492930000000001E-2</v>
          </cell>
        </row>
        <row r="666">
          <cell r="J666">
            <v>6.9100999999999996E-2</v>
          </cell>
        </row>
        <row r="667">
          <cell r="J667">
            <v>6.2469499999999997E-2</v>
          </cell>
        </row>
        <row r="668">
          <cell r="J668">
            <v>5.6559330000000005E-2</v>
          </cell>
        </row>
        <row r="669">
          <cell r="J669">
            <v>3.9867819999999998E-2</v>
          </cell>
        </row>
        <row r="670">
          <cell r="J670">
            <v>2.9583000000000002E-2</v>
          </cell>
        </row>
        <row r="671">
          <cell r="J671">
            <v>2.8297289999999999E-2</v>
          </cell>
        </row>
        <row r="672">
          <cell r="J672">
            <v>2.7285920000000002E-2</v>
          </cell>
        </row>
        <row r="673">
          <cell r="J673">
            <v>2.4316999999999998E-2</v>
          </cell>
        </row>
        <row r="674">
          <cell r="J674">
            <v>1.9476600000000004E-2</v>
          </cell>
        </row>
        <row r="675">
          <cell r="J675">
            <v>1.7965499999999999E-2</v>
          </cell>
        </row>
        <row r="676">
          <cell r="J676">
            <v>1.6844000000000001E-2</v>
          </cell>
        </row>
        <row r="677">
          <cell r="J677">
            <v>1.5824999999999999E-2</v>
          </cell>
        </row>
        <row r="678">
          <cell r="J678">
            <v>1.404E-2</v>
          </cell>
        </row>
        <row r="679">
          <cell r="J679">
            <v>1.2904489999999999E-2</v>
          </cell>
        </row>
        <row r="680">
          <cell r="J680">
            <v>1.2086899999999999E-2</v>
          </cell>
        </row>
        <row r="681">
          <cell r="J681">
            <v>1.148008E-2</v>
          </cell>
        </row>
        <row r="682">
          <cell r="J682">
            <v>1.09789E-2</v>
          </cell>
        </row>
        <row r="683">
          <cell r="J683">
            <v>8.4631499999999991E-3</v>
          </cell>
        </row>
        <row r="684">
          <cell r="J684">
            <v>8.1890000000000001E-3</v>
          </cell>
        </row>
        <row r="685">
          <cell r="J685">
            <v>7.077E-3</v>
          </cell>
        </row>
        <row r="686">
          <cell r="J686">
            <v>6.6796700000000004E-3</v>
          </cell>
        </row>
        <row r="687">
          <cell r="J687">
            <v>4.6569999999999997E-3</v>
          </cell>
        </row>
        <row r="688">
          <cell r="J688">
            <v>3.604E-3</v>
          </cell>
        </row>
        <row r="689">
          <cell r="J689">
            <v>3.1675000000000002E-3</v>
          </cell>
        </row>
        <row r="690">
          <cell r="J690">
            <v>2E-3</v>
          </cell>
        </row>
        <row r="691">
          <cell r="J691">
            <v>8.9999999999999998E-4</v>
          </cell>
        </row>
        <row r="692">
          <cell r="J692">
            <v>6.9999999999999999E-4</v>
          </cell>
        </row>
        <row r="693">
          <cell r="J693">
            <v>6.8499999999999995E-4</v>
          </cell>
        </row>
        <row r="694">
          <cell r="J694">
            <v>5.6999999999999998E-4</v>
          </cell>
        </row>
        <row r="695">
          <cell r="J695">
            <v>2.4856999999999999E-4</v>
          </cell>
        </row>
        <row r="696">
          <cell r="J696">
            <v>0</v>
          </cell>
        </row>
        <row r="697">
          <cell r="J697">
            <v>0</v>
          </cell>
        </row>
        <row r="698">
          <cell r="J698">
            <v>0</v>
          </cell>
        </row>
        <row r="699">
          <cell r="J699">
            <v>0</v>
          </cell>
        </row>
        <row r="700">
          <cell r="J700">
            <v>0</v>
          </cell>
        </row>
        <row r="701">
          <cell r="J701">
            <v>0</v>
          </cell>
        </row>
        <row r="702">
          <cell r="J702">
            <v>0</v>
          </cell>
        </row>
        <row r="703">
          <cell r="J703">
            <v>0</v>
          </cell>
        </row>
        <row r="704">
          <cell r="J704">
            <v>0</v>
          </cell>
        </row>
        <row r="705">
          <cell r="J705">
            <v>0</v>
          </cell>
        </row>
        <row r="706">
          <cell r="J706">
            <v>0</v>
          </cell>
        </row>
        <row r="707">
          <cell r="J707">
            <v>0</v>
          </cell>
        </row>
        <row r="708">
          <cell r="J708">
            <v>0</v>
          </cell>
        </row>
        <row r="709">
          <cell r="J709">
            <v>0</v>
          </cell>
        </row>
        <row r="710">
          <cell r="J710">
            <v>0</v>
          </cell>
        </row>
        <row r="711">
          <cell r="J711">
            <v>0</v>
          </cell>
        </row>
        <row r="712">
          <cell r="J712">
            <v>0</v>
          </cell>
        </row>
        <row r="713">
          <cell r="J713">
            <v>0</v>
          </cell>
        </row>
      </sheetData>
      <sheetData sheetId="10"/>
      <sheetData sheetId="11"/>
      <sheetData sheetId="12"/>
      <sheetData sheetId="13"/>
      <sheetData sheetId="14"/>
      <sheetData sheetId="15"/>
      <sheetData sheetId="16">
        <row r="2">
          <cell r="G2">
            <v>73.998781059999928</v>
          </cell>
        </row>
        <row r="3">
          <cell r="G3">
            <v>386.69349983000001</v>
          </cell>
        </row>
        <row r="4">
          <cell r="G4">
            <v>52.396687700000001</v>
          </cell>
        </row>
        <row r="5">
          <cell r="G5">
            <v>11.287445099999996</v>
          </cell>
        </row>
        <row r="6">
          <cell r="G6">
            <v>4.4933687099999986</v>
          </cell>
        </row>
        <row r="7">
          <cell r="G7">
            <v>7.5975197099999976</v>
          </cell>
        </row>
        <row r="8">
          <cell r="G8">
            <v>0.43752091000000004</v>
          </cell>
        </row>
        <row r="9">
          <cell r="G9">
            <v>0.10282948</v>
          </cell>
        </row>
        <row r="10">
          <cell r="G10">
            <v>0.15531302999999999</v>
          </cell>
        </row>
        <row r="11">
          <cell r="G11">
            <v>2.0757928599999995</v>
          </cell>
        </row>
        <row r="12">
          <cell r="G12">
            <v>0.26315062000000006</v>
          </cell>
        </row>
        <row r="13">
          <cell r="G13">
            <v>0.19977266000000005</v>
          </cell>
        </row>
        <row r="14">
          <cell r="G14">
            <v>2.3225940000000004E-2</v>
          </cell>
        </row>
        <row r="15">
          <cell r="G15">
            <v>1.19000496</v>
          </cell>
        </row>
        <row r="16">
          <cell r="G16">
            <v>4.9874729999999999E-2</v>
          </cell>
        </row>
        <row r="17">
          <cell r="G17">
            <v>0</v>
          </cell>
        </row>
        <row r="18">
          <cell r="G18">
            <v>1.8599260000000003E-2</v>
          </cell>
        </row>
        <row r="19">
          <cell r="G19">
            <v>0.44230327000000003</v>
          </cell>
        </row>
        <row r="20">
          <cell r="G20">
            <v>7.3759400000000003E-2</v>
          </cell>
        </row>
        <row r="21">
          <cell r="G21">
            <v>0</v>
          </cell>
        </row>
        <row r="22">
          <cell r="G22">
            <v>0.12619232999999999</v>
          </cell>
        </row>
        <row r="23">
          <cell r="G23">
            <v>0.20203826999999999</v>
          </cell>
        </row>
        <row r="24">
          <cell r="G24">
            <v>6.8312900000000011E-3</v>
          </cell>
        </row>
        <row r="25">
          <cell r="G25">
            <v>1.1384000000000001E-4</v>
          </cell>
        </row>
        <row r="26">
          <cell r="G26">
            <v>2.5200734599999999</v>
          </cell>
        </row>
        <row r="27">
          <cell r="G27">
            <v>0.72480624999999999</v>
          </cell>
        </row>
        <row r="28">
          <cell r="G28">
            <v>1.4698850000000001E-2</v>
          </cell>
        </row>
        <row r="29">
          <cell r="G29">
            <v>6.6683199999999993E-3</v>
          </cell>
        </row>
        <row r="30">
          <cell r="G30">
            <v>9.0409999999999997E-5</v>
          </cell>
        </row>
        <row r="31">
          <cell r="G31">
            <v>6.3023849999999992E-2</v>
          </cell>
        </row>
        <row r="32">
          <cell r="G32">
            <v>1.1918459999999999E-2</v>
          </cell>
        </row>
        <row r="33">
          <cell r="G33">
            <v>1.8768330000000003E-2</v>
          </cell>
        </row>
        <row r="34">
          <cell r="G34">
            <v>0</v>
          </cell>
        </row>
        <row r="35">
          <cell r="G35">
            <v>0</v>
          </cell>
        </row>
        <row r="36">
          <cell r="G36">
            <v>1.6519280000000001E-2</v>
          </cell>
        </row>
        <row r="37">
          <cell r="G37">
            <v>4.2575660000000001E-2</v>
          </cell>
        </row>
        <row r="38">
          <cell r="G38">
            <v>1.5252810000000002E-2</v>
          </cell>
        </row>
        <row r="39">
          <cell r="G39">
            <v>1.4983000000000002E-4</v>
          </cell>
        </row>
        <row r="40">
          <cell r="G40">
            <v>0</v>
          </cell>
        </row>
        <row r="41">
          <cell r="G41">
            <v>0</v>
          </cell>
        </row>
        <row r="42">
          <cell r="G42">
            <v>4.1978369999999994E-2</v>
          </cell>
        </row>
        <row r="43">
          <cell r="G43">
            <v>0</v>
          </cell>
        </row>
        <row r="44">
          <cell r="G44">
            <v>0</v>
          </cell>
        </row>
        <row r="45">
          <cell r="G45">
            <v>0</v>
          </cell>
        </row>
        <row r="46">
          <cell r="G46">
            <v>6.3516599999999994E-3</v>
          </cell>
        </row>
        <row r="47">
          <cell r="G47">
            <v>0</v>
          </cell>
        </row>
        <row r="48">
          <cell r="G48">
            <v>0</v>
          </cell>
        </row>
        <row r="49">
          <cell r="G49">
            <v>0</v>
          </cell>
        </row>
        <row r="50">
          <cell r="G50">
            <v>0</v>
          </cell>
        </row>
        <row r="51">
          <cell r="G51">
            <v>8.7353199999999992E-2</v>
          </cell>
        </row>
        <row r="52">
          <cell r="G52">
            <v>1.4236000000000001E-4</v>
          </cell>
        </row>
        <row r="53">
          <cell r="G53">
            <v>0</v>
          </cell>
        </row>
        <row r="54">
          <cell r="G54">
            <v>0</v>
          </cell>
        </row>
        <row r="55">
          <cell r="G55">
            <v>4.0955000000000001E-4</v>
          </cell>
        </row>
        <row r="56">
          <cell r="G56">
            <v>0</v>
          </cell>
        </row>
        <row r="57">
          <cell r="G57">
            <v>4.9405599999999992E-3</v>
          </cell>
        </row>
        <row r="58">
          <cell r="G58">
            <v>0</v>
          </cell>
        </row>
        <row r="59">
          <cell r="G59">
            <v>1.4284300000000001E-3</v>
          </cell>
        </row>
        <row r="60">
          <cell r="G60">
            <v>13485.784368409992</v>
          </cell>
        </row>
        <row r="61">
          <cell r="G61">
            <v>5674.9721361300253</v>
          </cell>
        </row>
        <row r="62">
          <cell r="G62">
            <v>3060.3314264000119</v>
          </cell>
        </row>
        <row r="63">
          <cell r="G63">
            <v>2250.9303124399939</v>
          </cell>
        </row>
        <row r="64">
          <cell r="G64">
            <v>2435.1541768099987</v>
          </cell>
        </row>
        <row r="65">
          <cell r="G65">
            <v>1486.8335776200006</v>
          </cell>
        </row>
        <row r="66">
          <cell r="G66">
            <v>1221.8907447100003</v>
          </cell>
        </row>
        <row r="67">
          <cell r="G67">
            <v>1114.3649920399973</v>
          </cell>
        </row>
        <row r="68">
          <cell r="G68">
            <v>1245.3650249799998</v>
          </cell>
        </row>
        <row r="69">
          <cell r="G69">
            <v>711.02297238000051</v>
          </cell>
        </row>
        <row r="70">
          <cell r="G70">
            <v>165.66472550999961</v>
          </cell>
        </row>
        <row r="71">
          <cell r="G71">
            <v>104.69632063999994</v>
          </cell>
        </row>
        <row r="72">
          <cell r="G72">
            <v>138.51368812999999</v>
          </cell>
        </row>
        <row r="73">
          <cell r="G73">
            <v>34.298337899999972</v>
          </cell>
        </row>
        <row r="74">
          <cell r="G74">
            <v>27.248835909999922</v>
          </cell>
        </row>
        <row r="75">
          <cell r="G75">
            <v>78.176334740000016</v>
          </cell>
        </row>
        <row r="76">
          <cell r="G76">
            <v>19.696434960000008</v>
          </cell>
        </row>
        <row r="77">
          <cell r="G77">
            <v>13.566586499999991</v>
          </cell>
        </row>
        <row r="78">
          <cell r="G78">
            <v>15.521168699999997</v>
          </cell>
        </row>
        <row r="79">
          <cell r="G79">
            <v>0</v>
          </cell>
        </row>
        <row r="80">
          <cell r="G80">
            <v>15.146380939999993</v>
          </cell>
        </row>
        <row r="81">
          <cell r="G81">
            <v>14.116853359999995</v>
          </cell>
        </row>
        <row r="82">
          <cell r="G82">
            <v>3.4261450000000006E-2</v>
          </cell>
        </row>
        <row r="83">
          <cell r="G83">
            <v>5.3597708999999973</v>
          </cell>
        </row>
        <row r="84">
          <cell r="G84">
            <v>7.6192308599999992</v>
          </cell>
        </row>
        <row r="85">
          <cell r="G85">
            <v>6.0183399999999998E-2</v>
          </cell>
        </row>
        <row r="86">
          <cell r="G86">
            <v>1.6360541500000001</v>
          </cell>
        </row>
        <row r="87">
          <cell r="G87">
            <v>4.8965149999999999E-2</v>
          </cell>
        </row>
        <row r="88">
          <cell r="G88">
            <v>5.3221400000000004E-3</v>
          </cell>
        </row>
        <row r="89">
          <cell r="G89">
            <v>9.2226829999999996E-2</v>
          </cell>
        </row>
        <row r="90">
          <cell r="G90">
            <v>9.1771000000000008E-4</v>
          </cell>
        </row>
        <row r="91">
          <cell r="G91">
            <v>5.5543900000000002E-3</v>
          </cell>
        </row>
        <row r="92">
          <cell r="G92">
            <v>4.6956419999999999E-2</v>
          </cell>
        </row>
        <row r="93">
          <cell r="G93">
            <v>1.9886919999999999E-2</v>
          </cell>
        </row>
        <row r="94">
          <cell r="G94">
            <v>1.6642800000000002E-3</v>
          </cell>
        </row>
        <row r="95">
          <cell r="G95">
            <v>4.4479999999999997E-3</v>
          </cell>
        </row>
        <row r="96">
          <cell r="G96">
            <v>0.30372933000000002</v>
          </cell>
        </row>
        <row r="97">
          <cell r="G97">
            <v>0</v>
          </cell>
        </row>
        <row r="98">
          <cell r="G98">
            <v>1.2589299999999999E-3</v>
          </cell>
        </row>
        <row r="99">
          <cell r="G99">
            <v>1.04392E-3</v>
          </cell>
        </row>
        <row r="100">
          <cell r="G100">
            <v>0</v>
          </cell>
        </row>
        <row r="101">
          <cell r="G101">
            <v>0</v>
          </cell>
        </row>
        <row r="102">
          <cell r="G102">
            <v>0</v>
          </cell>
        </row>
        <row r="103">
          <cell r="G103">
            <v>5.0823750000000001E-2</v>
          </cell>
        </row>
        <row r="104">
          <cell r="G104">
            <v>3.45028E-3</v>
          </cell>
        </row>
        <row r="105">
          <cell r="G105">
            <v>0</v>
          </cell>
        </row>
        <row r="106">
          <cell r="G106">
            <v>4.2849999999999997E-3</v>
          </cell>
        </row>
        <row r="107">
          <cell r="G107">
            <v>13105.828424530011</v>
          </cell>
        </row>
        <row r="108">
          <cell r="G108">
            <v>2167.5362576799989</v>
          </cell>
        </row>
        <row r="109">
          <cell r="G109">
            <v>1801.1043782499978</v>
          </cell>
        </row>
        <row r="110">
          <cell r="G110">
            <v>621.18328832999885</v>
          </cell>
        </row>
        <row r="111">
          <cell r="G111">
            <v>737.90280199999904</v>
          </cell>
        </row>
        <row r="112">
          <cell r="G112">
            <v>364.25481362999972</v>
          </cell>
        </row>
        <row r="113">
          <cell r="G113">
            <v>240.24546738000066</v>
          </cell>
        </row>
        <row r="114">
          <cell r="G114">
            <v>297.53751403999985</v>
          </cell>
        </row>
        <row r="115">
          <cell r="G115">
            <v>217.53812239999976</v>
          </cell>
        </row>
        <row r="116">
          <cell r="G116">
            <v>120.79228452999992</v>
          </cell>
        </row>
        <row r="117">
          <cell r="G117">
            <v>122.60089737</v>
          </cell>
        </row>
        <row r="118">
          <cell r="G118">
            <v>59.481843009999984</v>
          </cell>
        </row>
        <row r="119">
          <cell r="G119">
            <v>71.538066729999983</v>
          </cell>
        </row>
        <row r="120">
          <cell r="G120">
            <v>43.683863389999999</v>
          </cell>
        </row>
        <row r="121">
          <cell r="G121">
            <v>39.963449809999979</v>
          </cell>
        </row>
        <row r="122">
          <cell r="G122">
            <v>42.401948899999958</v>
          </cell>
        </row>
        <row r="123">
          <cell r="G123">
            <v>36.035643829999998</v>
          </cell>
        </row>
        <row r="124">
          <cell r="G124">
            <v>21.08865320999999</v>
          </cell>
        </row>
        <row r="125">
          <cell r="G125">
            <v>15.52743587000001</v>
          </cell>
        </row>
        <row r="126">
          <cell r="G126">
            <v>43.59100274</v>
          </cell>
        </row>
        <row r="127">
          <cell r="G127">
            <v>1.1367995499999999</v>
          </cell>
        </row>
        <row r="128">
          <cell r="G128">
            <v>0.24060965000000009</v>
          </cell>
        </row>
        <row r="129">
          <cell r="G129">
            <v>0.16291331999999997</v>
          </cell>
        </row>
        <row r="130">
          <cell r="G130">
            <v>1.9012156299999998</v>
          </cell>
        </row>
        <row r="131">
          <cell r="G131">
            <v>2.3164034099999999</v>
          </cell>
        </row>
        <row r="132">
          <cell r="G132">
            <v>0.17282610000000004</v>
          </cell>
        </row>
        <row r="133">
          <cell r="G133">
            <v>0.61908911</v>
          </cell>
        </row>
        <row r="134">
          <cell r="G134">
            <v>0.25705944000000003</v>
          </cell>
        </row>
        <row r="135">
          <cell r="G135">
            <v>8.1614870000000006E-2</v>
          </cell>
        </row>
        <row r="136">
          <cell r="G136">
            <v>0.19465131000000002</v>
          </cell>
        </row>
        <row r="137">
          <cell r="G137">
            <v>6.5874999999999996E-3</v>
          </cell>
        </row>
        <row r="138">
          <cell r="G138">
            <v>0.34499441000000003</v>
          </cell>
        </row>
        <row r="139">
          <cell r="G139">
            <v>5.0580099999999999E-3</v>
          </cell>
        </row>
        <row r="140">
          <cell r="G140">
            <v>1.459857E-2</v>
          </cell>
        </row>
        <row r="141">
          <cell r="G141">
            <v>1.5239100000000001E-3</v>
          </cell>
        </row>
        <row r="142">
          <cell r="G142">
            <v>2.4806050000000003E-2</v>
          </cell>
        </row>
        <row r="143">
          <cell r="G143">
            <v>1.3651750000000001E-2</v>
          </cell>
        </row>
        <row r="144">
          <cell r="G144">
            <v>0</v>
          </cell>
        </row>
        <row r="145">
          <cell r="G145">
            <v>0</v>
          </cell>
        </row>
        <row r="146">
          <cell r="G146">
            <v>1.5838099999999999E-3</v>
          </cell>
        </row>
        <row r="147">
          <cell r="G147">
            <v>2586.6291446399946</v>
          </cell>
        </row>
        <row r="148">
          <cell r="G148">
            <v>1419.4629501800027</v>
          </cell>
        </row>
        <row r="149">
          <cell r="G149">
            <v>1262.0877471199976</v>
          </cell>
        </row>
        <row r="150">
          <cell r="G150">
            <v>1077.5172043900027</v>
          </cell>
        </row>
        <row r="151">
          <cell r="G151">
            <v>844.58017828999937</v>
          </cell>
        </row>
        <row r="152">
          <cell r="G152">
            <v>425.10702611999994</v>
          </cell>
        </row>
        <row r="153">
          <cell r="G153">
            <v>389.0494431500008</v>
          </cell>
        </row>
        <row r="154">
          <cell r="G154">
            <v>430.38731481000013</v>
          </cell>
        </row>
        <row r="155">
          <cell r="G155">
            <v>287.81407372000007</v>
          </cell>
        </row>
        <row r="156">
          <cell r="G156">
            <v>240.32362738000006</v>
          </cell>
        </row>
        <row r="157">
          <cell r="G157">
            <v>284.21827120000006</v>
          </cell>
        </row>
        <row r="158">
          <cell r="G158">
            <v>229.77016893999976</v>
          </cell>
        </row>
        <row r="159">
          <cell r="G159">
            <v>264.78243020000014</v>
          </cell>
        </row>
        <row r="160">
          <cell r="G160">
            <v>135.37393062000001</v>
          </cell>
        </row>
        <row r="161">
          <cell r="G161">
            <v>144.94365650999987</v>
          </cell>
        </row>
        <row r="162">
          <cell r="G162">
            <v>97.032027939999793</v>
          </cell>
        </row>
        <row r="163">
          <cell r="G163">
            <v>104.75940086999999</v>
          </cell>
        </row>
        <row r="164">
          <cell r="G164">
            <v>50.775565710000031</v>
          </cell>
        </row>
        <row r="165">
          <cell r="G165">
            <v>59.39551686999998</v>
          </cell>
        </row>
        <row r="166">
          <cell r="G166">
            <v>52.447181169999965</v>
          </cell>
        </row>
        <row r="167">
          <cell r="G167">
            <v>5.771181409999997</v>
          </cell>
        </row>
        <row r="168">
          <cell r="G168">
            <v>26.355238739999976</v>
          </cell>
        </row>
        <row r="169">
          <cell r="G169">
            <v>5.7813915300000005</v>
          </cell>
        </row>
        <row r="170">
          <cell r="G170">
            <v>12.129998989999994</v>
          </cell>
        </row>
        <row r="171">
          <cell r="G171">
            <v>23.52434645999999</v>
          </cell>
        </row>
        <row r="172">
          <cell r="G172">
            <v>33.684882119999997</v>
          </cell>
        </row>
        <row r="173">
          <cell r="G173">
            <v>5.2024875599999998</v>
          </cell>
        </row>
        <row r="174">
          <cell r="G174">
            <v>7.0854339100000052</v>
          </cell>
        </row>
        <row r="175">
          <cell r="G175">
            <v>3.7496095799999987</v>
          </cell>
        </row>
        <row r="176">
          <cell r="G176">
            <v>2.2717698999999993</v>
          </cell>
        </row>
        <row r="177">
          <cell r="G177">
            <v>5.2280051800000003</v>
          </cell>
        </row>
        <row r="178">
          <cell r="G178">
            <v>3.5368270600000002</v>
          </cell>
        </row>
        <row r="179">
          <cell r="G179">
            <v>2.7279417300000026</v>
          </cell>
        </row>
        <row r="180">
          <cell r="G180">
            <v>4.7874390599999996</v>
          </cell>
        </row>
        <row r="181">
          <cell r="G181">
            <v>1.38152323</v>
          </cell>
        </row>
        <row r="182">
          <cell r="G182">
            <v>2.4847458000000016</v>
          </cell>
        </row>
        <row r="183">
          <cell r="G183">
            <v>2.8385605900000002</v>
          </cell>
        </row>
        <row r="184">
          <cell r="G184">
            <v>0.23326644999999999</v>
          </cell>
        </row>
        <row r="185">
          <cell r="G185">
            <v>0.77696169000000004</v>
          </cell>
        </row>
        <row r="186">
          <cell r="G186">
            <v>0.42878293999999983</v>
          </cell>
        </row>
        <row r="187">
          <cell r="G187">
            <v>7.0484620000000012E-2</v>
          </cell>
        </row>
        <row r="188">
          <cell r="G188">
            <v>5.9528609999999996E-2</v>
          </cell>
        </row>
        <row r="189">
          <cell r="G189">
            <v>0.13087317000000001</v>
          </cell>
        </row>
        <row r="190">
          <cell r="G190">
            <v>0.19767511999999998</v>
          </cell>
        </row>
        <row r="191">
          <cell r="G191">
            <v>0.54232334999999998</v>
          </cell>
        </row>
        <row r="192">
          <cell r="G192">
            <v>0</v>
          </cell>
        </row>
        <row r="193">
          <cell r="G193">
            <v>6.9120000000000002E-5</v>
          </cell>
        </row>
        <row r="194">
          <cell r="G194">
            <v>6.8920000000000006E-4</v>
          </cell>
        </row>
        <row r="195">
          <cell r="G195">
            <v>7.569563E-2</v>
          </cell>
        </row>
        <row r="196">
          <cell r="G196">
            <v>2.0425299999999999E-3</v>
          </cell>
        </row>
        <row r="197">
          <cell r="G197">
            <v>0</v>
          </cell>
        </row>
        <row r="198">
          <cell r="G198">
            <v>1.4161799999999997E-3</v>
          </cell>
        </row>
        <row r="199">
          <cell r="G199">
            <v>6.0133299999999999E-3</v>
          </cell>
        </row>
        <row r="200">
          <cell r="G200">
            <v>0</v>
          </cell>
        </row>
        <row r="201">
          <cell r="G201">
            <v>9.7918000000000007E-4</v>
          </cell>
        </row>
        <row r="202">
          <cell r="G202">
            <v>0</v>
          </cell>
        </row>
        <row r="203">
          <cell r="G203">
            <v>7.8865307399999987</v>
          </cell>
        </row>
        <row r="204">
          <cell r="G204">
            <v>0</v>
          </cell>
        </row>
        <row r="205">
          <cell r="G205">
            <v>1.1083790000000001E-2</v>
          </cell>
        </row>
        <row r="206">
          <cell r="G206">
            <v>285.67718296999959</v>
          </cell>
        </row>
        <row r="207">
          <cell r="G207">
            <v>130.13925273999999</v>
          </cell>
        </row>
        <row r="208">
          <cell r="G208">
            <v>0.23658778000000003</v>
          </cell>
        </row>
        <row r="209">
          <cell r="G209">
            <v>8.0124269999999997E-2</v>
          </cell>
        </row>
        <row r="210">
          <cell r="G210">
            <v>5.6247999999999992E-3</v>
          </cell>
        </row>
        <row r="211">
          <cell r="G211">
            <v>1.0672449999999998E-2</v>
          </cell>
        </row>
        <row r="212">
          <cell r="G212">
            <v>4.1066679999999994E-2</v>
          </cell>
        </row>
        <row r="213">
          <cell r="G213">
            <v>7.437590999999999E-2</v>
          </cell>
        </row>
        <row r="214">
          <cell r="G214">
            <v>0</v>
          </cell>
        </row>
        <row r="215">
          <cell r="G215">
            <v>7.9553999999999996E-4</v>
          </cell>
        </row>
        <row r="216">
          <cell r="G216">
            <v>6.1187000000000004E-4</v>
          </cell>
        </row>
        <row r="217">
          <cell r="G217">
            <v>0</v>
          </cell>
        </row>
        <row r="218">
          <cell r="G218">
            <v>4.1731299999999997E-3</v>
          </cell>
        </row>
        <row r="219">
          <cell r="G219">
            <v>0</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
      <sheetName val="COMENTARIOS_DIC2015"/>
      <sheetName val="GRAFICO"/>
      <sheetName val="COMENTARIOS"/>
      <sheetName val="GRAFICAS"/>
      <sheetName val="C_01"/>
      <sheetName val="C_02"/>
      <sheetName val="C_2.1.1"/>
      <sheetName val="C_2.1.2"/>
      <sheetName val="C_2.2.1"/>
      <sheetName val="C_2.3.1"/>
      <sheetName val="C_2.4.1"/>
      <sheetName val="C_2.4.2"/>
      <sheetName val="C_2.5.1"/>
      <sheetName val="C_2.5.2"/>
      <sheetName val="C_3.1.1"/>
      <sheetName val="C_3.1.2"/>
      <sheetName val="C_3.2.1"/>
      <sheetName val="C_3.3.1"/>
      <sheetName val="C_3.4.1"/>
      <sheetName val="C_3.5.1"/>
      <sheetName val="C_3.5.2"/>
      <sheetName val="C_3.6.1"/>
      <sheetName val="C_3.6.2"/>
      <sheetName val="C_4.1"/>
      <sheetName val="C_4.2"/>
      <sheetName val="C5.1"/>
      <sheetName val="C5.2"/>
      <sheetName val="Hoja27"/>
    </sheetNames>
    <sheetDataSet>
      <sheetData sheetId="0" refreshError="1"/>
      <sheetData sheetId="1" refreshError="1"/>
      <sheetData sheetId="2" refreshError="1"/>
      <sheetData sheetId="3" refreshError="1"/>
      <sheetData sheetId="4">
        <row r="5">
          <cell r="D5" t="str">
            <v>Importación</v>
          </cell>
        </row>
      </sheetData>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7.1.1"/>
      <sheetName val="T7.1.2"/>
      <sheetName val="T7.2.1"/>
      <sheetName val="T7.2.2"/>
    </sheetNames>
    <sheetDataSet>
      <sheetData sheetId="0" refreshError="1"/>
      <sheetData sheetId="1" refreshError="1"/>
      <sheetData sheetId="2" refreshError="1"/>
      <sheetData sheetId="3">
        <row r="6">
          <cell r="D6">
            <v>119</v>
          </cell>
          <cell r="E6">
            <v>4</v>
          </cell>
          <cell r="H6">
            <v>47</v>
          </cell>
          <cell r="I6">
            <v>54</v>
          </cell>
        </row>
        <row r="7">
          <cell r="D7">
            <v>14932</v>
          </cell>
          <cell r="E7">
            <v>10042</v>
          </cell>
          <cell r="H7">
            <v>16585</v>
          </cell>
          <cell r="I7">
            <v>9304</v>
          </cell>
        </row>
        <row r="8">
          <cell r="D8">
            <v>1601</v>
          </cell>
          <cell r="E8">
            <v>92483</v>
          </cell>
          <cell r="H8">
            <v>1303</v>
          </cell>
          <cell r="I8">
            <v>99027</v>
          </cell>
        </row>
        <row r="9">
          <cell r="D9">
            <v>16652</v>
          </cell>
          <cell r="E9">
            <v>102529</v>
          </cell>
          <cell r="H9">
            <v>17935</v>
          </cell>
          <cell r="I9">
            <v>108385</v>
          </cell>
        </row>
        <row r="10">
          <cell r="D10">
            <v>6279</v>
          </cell>
          <cell r="E10">
            <v>14011</v>
          </cell>
          <cell r="H10">
            <v>6204</v>
          </cell>
          <cell r="I10">
            <v>17133</v>
          </cell>
        </row>
        <row r="11">
          <cell r="D11">
            <v>6279</v>
          </cell>
          <cell r="E11">
            <v>14011</v>
          </cell>
          <cell r="H11">
            <v>6204</v>
          </cell>
          <cell r="I11">
            <v>17133</v>
          </cell>
        </row>
        <row r="12">
          <cell r="D12">
            <v>28</v>
          </cell>
          <cell r="E12">
            <v>3053</v>
          </cell>
          <cell r="H12">
            <v>23</v>
          </cell>
          <cell r="I12">
            <v>4288</v>
          </cell>
        </row>
        <row r="13">
          <cell r="D13">
            <v>1030</v>
          </cell>
          <cell r="E13">
            <v>17</v>
          </cell>
          <cell r="H13">
            <v>780</v>
          </cell>
          <cell r="I13">
            <v>190</v>
          </cell>
        </row>
        <row r="14">
          <cell r="D14">
            <v>1169</v>
          </cell>
          <cell r="E14">
            <v>9551</v>
          </cell>
          <cell r="H14">
            <v>1304</v>
          </cell>
          <cell r="I14">
            <v>12491</v>
          </cell>
        </row>
        <row r="15">
          <cell r="D15">
            <v>2227</v>
          </cell>
          <cell r="E15">
            <v>12621</v>
          </cell>
          <cell r="H15">
            <v>2107</v>
          </cell>
          <cell r="I15">
            <v>16969</v>
          </cell>
        </row>
        <row r="16">
          <cell r="D16">
            <v>1</v>
          </cell>
          <cell r="E16">
            <v>1</v>
          </cell>
          <cell r="H16">
            <v>0</v>
          </cell>
          <cell r="I16">
            <v>0</v>
          </cell>
        </row>
        <row r="17">
          <cell r="D17">
            <v>2</v>
          </cell>
          <cell r="E17">
            <v>0</v>
          </cell>
          <cell r="H17">
            <v>0</v>
          </cell>
          <cell r="I17">
            <v>1</v>
          </cell>
        </row>
        <row r="18">
          <cell r="D18">
            <v>3</v>
          </cell>
          <cell r="E18">
            <v>1</v>
          </cell>
          <cell r="H18">
            <v>0</v>
          </cell>
          <cell r="I18">
            <v>1</v>
          </cell>
        </row>
        <row r="19">
          <cell r="D19">
            <v>0</v>
          </cell>
          <cell r="E19">
            <v>0</v>
          </cell>
          <cell r="H19">
            <v>1</v>
          </cell>
          <cell r="I19">
            <v>0</v>
          </cell>
        </row>
        <row r="20">
          <cell r="D20">
            <v>0</v>
          </cell>
          <cell r="E20">
            <v>0</v>
          </cell>
          <cell r="H20">
            <v>1</v>
          </cell>
          <cell r="I20">
            <v>0</v>
          </cell>
        </row>
        <row r="21">
          <cell r="D21">
            <v>43548</v>
          </cell>
          <cell r="E21">
            <v>95044</v>
          </cell>
          <cell r="H21">
            <v>51077</v>
          </cell>
          <cell r="I21">
            <v>89238</v>
          </cell>
        </row>
        <row r="22">
          <cell r="D22">
            <v>43548</v>
          </cell>
          <cell r="E22">
            <v>95044</v>
          </cell>
          <cell r="H22">
            <v>51077</v>
          </cell>
          <cell r="I22">
            <v>89238</v>
          </cell>
        </row>
        <row r="23">
          <cell r="D23">
            <v>1</v>
          </cell>
          <cell r="E23">
            <v>0</v>
          </cell>
          <cell r="H23">
            <v>1</v>
          </cell>
          <cell r="I23">
            <v>1</v>
          </cell>
        </row>
        <row r="24">
          <cell r="D24">
            <v>9330</v>
          </cell>
          <cell r="E24">
            <v>6080</v>
          </cell>
          <cell r="H24">
            <v>10414</v>
          </cell>
          <cell r="I24">
            <v>6355</v>
          </cell>
        </row>
        <row r="25">
          <cell r="D25">
            <v>2</v>
          </cell>
          <cell r="E25">
            <v>0</v>
          </cell>
          <cell r="H25">
            <v>0</v>
          </cell>
          <cell r="I25">
            <v>0</v>
          </cell>
        </row>
        <row r="26">
          <cell r="D26">
            <v>6</v>
          </cell>
          <cell r="E26">
            <v>7</v>
          </cell>
          <cell r="H26">
            <v>6</v>
          </cell>
          <cell r="I26">
            <v>4</v>
          </cell>
        </row>
        <row r="27">
          <cell r="D27">
            <v>9339</v>
          </cell>
          <cell r="E27">
            <v>6087</v>
          </cell>
          <cell r="H27">
            <v>10421</v>
          </cell>
          <cell r="I27">
            <v>6360</v>
          </cell>
        </row>
        <row r="28">
          <cell r="D28">
            <v>14886</v>
          </cell>
          <cell r="E28">
            <v>2797</v>
          </cell>
          <cell r="H28">
            <v>14205</v>
          </cell>
          <cell r="I28">
            <v>3000</v>
          </cell>
        </row>
        <row r="29">
          <cell r="D29">
            <v>14886</v>
          </cell>
          <cell r="E29">
            <v>2797</v>
          </cell>
          <cell r="H29">
            <v>14205</v>
          </cell>
          <cell r="I29">
            <v>3000</v>
          </cell>
        </row>
        <row r="30">
          <cell r="D30">
            <v>1</v>
          </cell>
          <cell r="E30">
            <v>0</v>
          </cell>
          <cell r="H30">
            <v>0</v>
          </cell>
          <cell r="I30">
            <v>0</v>
          </cell>
        </row>
        <row r="31">
          <cell r="D31">
            <v>143</v>
          </cell>
          <cell r="E31">
            <v>1</v>
          </cell>
          <cell r="H31">
            <v>144</v>
          </cell>
          <cell r="I31">
            <v>0</v>
          </cell>
        </row>
        <row r="32">
          <cell r="D32">
            <v>1</v>
          </cell>
          <cell r="E32">
            <v>0</v>
          </cell>
          <cell r="H32">
            <v>1</v>
          </cell>
          <cell r="I32">
            <v>0</v>
          </cell>
        </row>
        <row r="33">
          <cell r="D33">
            <v>10</v>
          </cell>
          <cell r="E33">
            <v>0</v>
          </cell>
          <cell r="H33">
            <v>7</v>
          </cell>
          <cell r="I33">
            <v>0</v>
          </cell>
        </row>
        <row r="34">
          <cell r="D34">
            <v>155</v>
          </cell>
          <cell r="E34">
            <v>1</v>
          </cell>
          <cell r="H34">
            <v>152</v>
          </cell>
          <cell r="I34">
            <v>0</v>
          </cell>
        </row>
        <row r="35">
          <cell r="D35">
            <v>358</v>
          </cell>
          <cell r="E35">
            <v>1</v>
          </cell>
          <cell r="H35">
            <v>416</v>
          </cell>
          <cell r="I35">
            <v>0</v>
          </cell>
        </row>
        <row r="36">
          <cell r="D36">
            <v>335</v>
          </cell>
          <cell r="E36">
            <v>6</v>
          </cell>
          <cell r="H36">
            <v>279</v>
          </cell>
          <cell r="I36">
            <v>4</v>
          </cell>
        </row>
        <row r="37">
          <cell r="D37">
            <v>5298</v>
          </cell>
          <cell r="E37">
            <v>456</v>
          </cell>
          <cell r="H37">
            <v>5275</v>
          </cell>
          <cell r="I37">
            <v>613</v>
          </cell>
        </row>
        <row r="38">
          <cell r="D38">
            <v>0</v>
          </cell>
          <cell r="E38">
            <v>0</v>
          </cell>
          <cell r="H38">
            <v>1</v>
          </cell>
          <cell r="I38">
            <v>1</v>
          </cell>
        </row>
        <row r="39">
          <cell r="D39">
            <v>5991</v>
          </cell>
          <cell r="E39">
            <v>463</v>
          </cell>
          <cell r="H39">
            <v>5971</v>
          </cell>
          <cell r="I39">
            <v>618</v>
          </cell>
        </row>
        <row r="40">
          <cell r="D40">
            <v>319</v>
          </cell>
          <cell r="E40">
            <v>39</v>
          </cell>
          <cell r="H40">
            <v>207</v>
          </cell>
          <cell r="I40">
            <v>26</v>
          </cell>
        </row>
        <row r="41">
          <cell r="D41">
            <v>12145</v>
          </cell>
          <cell r="E41">
            <v>31439</v>
          </cell>
          <cell r="H41">
            <v>13613</v>
          </cell>
          <cell r="I41">
            <v>32351</v>
          </cell>
        </row>
        <row r="42">
          <cell r="D42">
            <v>89</v>
          </cell>
          <cell r="E42">
            <v>29654</v>
          </cell>
          <cell r="H42">
            <v>40</v>
          </cell>
          <cell r="I42">
            <v>30633</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_A2015"/>
      <sheetName val="C1.1.1"/>
      <sheetName val="C1.1.2"/>
      <sheetName val="C2.1.1"/>
      <sheetName val="C2.1.2"/>
      <sheetName val="C2.2.1"/>
      <sheetName val="C2.3.1"/>
      <sheetName val="C2.4.1"/>
      <sheetName val="C2.5.1"/>
      <sheetName val="C2.5.2"/>
      <sheetName val="C2.6.1"/>
      <sheetName val="C2.6.2"/>
      <sheetName val="C3.1.1"/>
      <sheetName val="C3.1.2"/>
      <sheetName val="C3.2.1"/>
      <sheetName val="C3.3.1"/>
      <sheetName val="C3.4.1"/>
      <sheetName val="C3.5.1"/>
      <sheetName val="C3.5.2"/>
      <sheetName val="RECAUDACION"/>
      <sheetName val="C4.1.1"/>
      <sheetName val="C4.2.1"/>
      <sheetName val="C4.2.2"/>
      <sheetName val="LCP_IMPO"/>
      <sheetName val="LCP_EXPO"/>
      <sheetName val="TD_LCP_EXPO"/>
      <sheetName val="BD_UNION"/>
      <sheetName val="TD_BD_UNION"/>
      <sheetName val="G_PUERTOS"/>
      <sheetName val="C4.4.1"/>
      <sheetName val="C4.5.1"/>
      <sheetName val="C5.1"/>
      <sheetName val="C5.2"/>
      <sheetName val="S7_IC"/>
      <sheetName val="S7_NO"/>
      <sheetName val="S7_GRAV"/>
      <sheetName val="S7_TRAFICO_VSISTEMAS"/>
      <sheetName val="S7_TRAFICO"/>
      <sheetName val="S7_ZF"/>
      <sheetName val="C7.1"/>
      <sheetName val="C7.2"/>
      <sheetName val="C7.3"/>
      <sheetName val="C7.4"/>
      <sheetName val="C7.5"/>
      <sheetName val="C7.6"/>
      <sheetName val="C7.7"/>
      <sheetName val="C7.8"/>
      <sheetName val="C7.9"/>
      <sheetName val="C7.10"/>
      <sheetName val="C7.11"/>
      <sheetName val="C7.12"/>
      <sheetName val="C7.13"/>
      <sheetName val="C7.14"/>
      <sheetName val="C7.15"/>
      <sheetName val="C7.16"/>
      <sheetName val="A2015_COMENTARIOS"/>
      <sheetName val="G1"/>
      <sheetName val="G2"/>
      <sheetName val="C1"/>
      <sheetName val="C2"/>
      <sheetName val="C4.1.2"/>
    </sheetNames>
    <sheetDataSet>
      <sheetData sheetId="0"/>
      <sheetData sheetId="1"/>
      <sheetData sheetId="2"/>
      <sheetData sheetId="3"/>
      <sheetData sheetId="4"/>
      <sheetData sheetId="5"/>
      <sheetData sheetId="6"/>
      <sheetData sheetId="7"/>
      <sheetData sheetId="8"/>
      <sheetData sheetId="9">
        <row r="44">
          <cell r="J44">
            <v>15.566684309999999</v>
          </cell>
        </row>
        <row r="45">
          <cell r="J45">
            <v>7.4116180300000005</v>
          </cell>
        </row>
        <row r="46">
          <cell r="J46">
            <v>2.8575853900000001</v>
          </cell>
        </row>
        <row r="47">
          <cell r="J47">
            <v>1.17586857</v>
          </cell>
        </row>
        <row r="48">
          <cell r="J48">
            <v>0.94005822999999999</v>
          </cell>
        </row>
        <row r="49">
          <cell r="J49">
            <v>0.61605183000000008</v>
          </cell>
        </row>
        <row r="50">
          <cell r="J50">
            <v>0.60852773999999998</v>
          </cell>
        </row>
        <row r="51">
          <cell r="J51">
            <v>0.59205036000000011</v>
          </cell>
        </row>
        <row r="52">
          <cell r="J52">
            <v>0.5064784200000001</v>
          </cell>
        </row>
        <row r="53">
          <cell r="J53">
            <v>0.44130327999999996</v>
          </cell>
        </row>
        <row r="54">
          <cell r="J54">
            <v>0.40534135999999998</v>
          </cell>
        </row>
        <row r="55">
          <cell r="J55">
            <v>0.26713673999999998</v>
          </cell>
        </row>
        <row r="56">
          <cell r="J56">
            <v>0.22682752000000003</v>
          </cell>
        </row>
        <row r="57">
          <cell r="J57">
            <v>0.19050767999999998</v>
          </cell>
        </row>
        <row r="58">
          <cell r="J58">
            <v>0.17321828000000003</v>
          </cell>
        </row>
        <row r="59">
          <cell r="J59">
            <v>0.15640830999999999</v>
          </cell>
        </row>
        <row r="60">
          <cell r="J60">
            <v>0.15070708999999999</v>
          </cell>
        </row>
        <row r="61">
          <cell r="J61">
            <v>8.6788009999999999E-2</v>
          </cell>
        </row>
        <row r="62">
          <cell r="J62">
            <v>6.1413660000000002E-2</v>
          </cell>
        </row>
        <row r="63">
          <cell r="J63">
            <v>6.1377460000000002E-2</v>
          </cell>
        </row>
        <row r="64">
          <cell r="J64">
            <v>5.8018099999999996E-2</v>
          </cell>
        </row>
        <row r="65">
          <cell r="J65">
            <v>5.4553600000000001E-2</v>
          </cell>
        </row>
        <row r="66">
          <cell r="J66">
            <v>5.3718040000000002E-2</v>
          </cell>
        </row>
        <row r="67">
          <cell r="J67">
            <v>3.1963200000000004E-2</v>
          </cell>
        </row>
        <row r="68">
          <cell r="J68">
            <v>3.132683E-2</v>
          </cell>
        </row>
        <row r="69">
          <cell r="J69">
            <v>2.5126700000000002E-2</v>
          </cell>
        </row>
        <row r="70">
          <cell r="J70">
            <v>2.2702400000000001E-2</v>
          </cell>
        </row>
        <row r="71">
          <cell r="J71">
            <v>1.956447E-2</v>
          </cell>
        </row>
        <row r="72">
          <cell r="J72">
            <v>1.2800000000000001E-2</v>
          </cell>
        </row>
        <row r="73">
          <cell r="J73">
            <v>1.2276E-2</v>
          </cell>
        </row>
        <row r="74">
          <cell r="J74">
            <v>1.168519E-2</v>
          </cell>
        </row>
        <row r="75">
          <cell r="J75">
            <v>1.1220000000000001E-2</v>
          </cell>
        </row>
        <row r="76">
          <cell r="J76">
            <v>1.06915E-2</v>
          </cell>
        </row>
        <row r="77">
          <cell r="J77">
            <v>9.6600000000000002E-3</v>
          </cell>
        </row>
        <row r="78">
          <cell r="J78">
            <v>8.2865000000000005E-3</v>
          </cell>
        </row>
        <row r="79">
          <cell r="J79">
            <v>5.8900000000000003E-3</v>
          </cell>
        </row>
        <row r="80">
          <cell r="J80">
            <v>5.45E-3</v>
          </cell>
        </row>
        <row r="81">
          <cell r="J81">
            <v>5.4130000000000003E-3</v>
          </cell>
        </row>
        <row r="82">
          <cell r="J82">
            <v>4.9500000000000004E-3</v>
          </cell>
        </row>
        <row r="83">
          <cell r="J83">
            <v>4.6690000000000004E-3</v>
          </cell>
        </row>
        <row r="84">
          <cell r="J84">
            <v>4.2440000000000004E-3</v>
          </cell>
        </row>
        <row r="85">
          <cell r="J85">
            <v>3.2930500000000001E-3</v>
          </cell>
        </row>
        <row r="86">
          <cell r="J86">
            <v>2.4499999999999999E-3</v>
          </cell>
        </row>
        <row r="87">
          <cell r="J87">
            <v>2.3999999999999998E-3</v>
          </cell>
        </row>
        <row r="88">
          <cell r="J88">
            <v>1.2562000000000001E-3</v>
          </cell>
        </row>
        <row r="89">
          <cell r="J89">
            <v>9.6566000000000002E-4</v>
          </cell>
        </row>
        <row r="90">
          <cell r="J90">
            <v>7.3424999999999999E-4</v>
          </cell>
        </row>
        <row r="91">
          <cell r="J91">
            <v>6.9999999999999999E-4</v>
          </cell>
        </row>
        <row r="92">
          <cell r="J92">
            <v>6.4999999999999997E-4</v>
          </cell>
        </row>
        <row r="93">
          <cell r="J93">
            <v>6.4999999999999997E-4</v>
          </cell>
        </row>
        <row r="94">
          <cell r="J94">
            <v>3.48E-4</v>
          </cell>
        </row>
        <row r="95">
          <cell r="J95">
            <v>4.1999999999999998E-5</v>
          </cell>
        </row>
        <row r="96">
          <cell r="J96">
            <v>0</v>
          </cell>
        </row>
        <row r="97">
          <cell r="J97">
            <v>0</v>
          </cell>
        </row>
        <row r="98">
          <cell r="J98">
            <v>0</v>
          </cell>
        </row>
        <row r="99">
          <cell r="J99">
            <v>0</v>
          </cell>
        </row>
        <row r="100">
          <cell r="J100">
            <v>0</v>
          </cell>
        </row>
        <row r="101">
          <cell r="J101">
            <v>0</v>
          </cell>
        </row>
        <row r="102">
          <cell r="J102">
            <v>0</v>
          </cell>
        </row>
        <row r="103">
          <cell r="J103">
            <v>0</v>
          </cell>
        </row>
        <row r="104">
          <cell r="J104">
            <v>0</v>
          </cell>
        </row>
        <row r="105">
          <cell r="J105">
            <v>0</v>
          </cell>
        </row>
        <row r="106">
          <cell r="J106">
            <v>0</v>
          </cell>
        </row>
        <row r="107">
          <cell r="J107">
            <v>0</v>
          </cell>
        </row>
        <row r="108">
          <cell r="J108">
            <v>0</v>
          </cell>
        </row>
        <row r="109">
          <cell r="J109">
            <v>83.610119160000011</v>
          </cell>
        </row>
        <row r="110">
          <cell r="J110">
            <v>23.086656300000005</v>
          </cell>
        </row>
        <row r="111">
          <cell r="J111">
            <v>16.16696898</v>
          </cell>
        </row>
        <row r="112">
          <cell r="J112">
            <v>12.732909749999999</v>
          </cell>
        </row>
        <row r="113">
          <cell r="J113">
            <v>5.3353743499999995</v>
          </cell>
        </row>
        <row r="114">
          <cell r="J114">
            <v>3.1482944500000003</v>
          </cell>
        </row>
        <row r="115">
          <cell r="J115">
            <v>2.0684466800000001</v>
          </cell>
        </row>
        <row r="116">
          <cell r="J116">
            <v>1.7349520699999998</v>
          </cell>
        </row>
        <row r="117">
          <cell r="J117">
            <v>0.89412499999999995</v>
          </cell>
        </row>
        <row r="118">
          <cell r="J118">
            <v>0.81459346999999993</v>
          </cell>
        </row>
        <row r="119">
          <cell r="J119">
            <v>0.76990594999999995</v>
          </cell>
        </row>
        <row r="120">
          <cell r="J120">
            <v>0.75416357000000012</v>
          </cell>
        </row>
        <row r="121">
          <cell r="J121">
            <v>0.65074428999999989</v>
          </cell>
        </row>
        <row r="122">
          <cell r="J122">
            <v>0.6429735299999999</v>
          </cell>
        </row>
        <row r="123">
          <cell r="J123">
            <v>0.43897817000000006</v>
          </cell>
        </row>
        <row r="124">
          <cell r="J124">
            <v>0.43736000000000003</v>
          </cell>
        </row>
        <row r="125">
          <cell r="J125">
            <v>0.32873364999999999</v>
          </cell>
        </row>
        <row r="126">
          <cell r="J126">
            <v>0.28462187999999999</v>
          </cell>
        </row>
        <row r="127">
          <cell r="J127">
            <v>0.23599999999999999</v>
          </cell>
        </row>
        <row r="128">
          <cell r="J128">
            <v>0.23583399999999999</v>
          </cell>
        </row>
        <row r="129">
          <cell r="J129">
            <v>0.21748899999999999</v>
          </cell>
        </row>
        <row r="130">
          <cell r="J130">
            <v>0.16955957000000002</v>
          </cell>
        </row>
        <row r="131">
          <cell r="J131">
            <v>0.12881076999999999</v>
          </cell>
        </row>
        <row r="132">
          <cell r="J132">
            <v>0.12865850000000001</v>
          </cell>
        </row>
        <row r="133">
          <cell r="J133">
            <v>0.103976</v>
          </cell>
        </row>
        <row r="134">
          <cell r="J134">
            <v>9.2435420000000004E-2</v>
          </cell>
        </row>
        <row r="135">
          <cell r="J135">
            <v>4.9625309999999999E-2</v>
          </cell>
        </row>
        <row r="136">
          <cell r="J136">
            <v>4.8139000000000001E-2</v>
          </cell>
        </row>
        <row r="137">
          <cell r="J137">
            <v>3.3935199999999999E-2</v>
          </cell>
        </row>
        <row r="138">
          <cell r="J138">
            <v>3.0571000000000001E-2</v>
          </cell>
        </row>
        <row r="139">
          <cell r="J139">
            <v>2.9839999999999998E-2</v>
          </cell>
        </row>
        <row r="140">
          <cell r="J140">
            <v>2.8228330000000003E-2</v>
          </cell>
        </row>
        <row r="141">
          <cell r="J141">
            <v>2.756962E-2</v>
          </cell>
        </row>
        <row r="142">
          <cell r="J142">
            <v>2.7449850000000001E-2</v>
          </cell>
        </row>
        <row r="143">
          <cell r="J143">
            <v>1.67E-2</v>
          </cell>
        </row>
        <row r="144">
          <cell r="J144">
            <v>1.5225460000000001E-2</v>
          </cell>
        </row>
        <row r="145">
          <cell r="J145">
            <v>1.1513800000000001E-2</v>
          </cell>
        </row>
        <row r="146">
          <cell r="J146">
            <v>1.021E-2</v>
          </cell>
        </row>
        <row r="147">
          <cell r="J147">
            <v>4.42779E-3</v>
          </cell>
        </row>
        <row r="148">
          <cell r="J148">
            <v>3.9226499999999997E-3</v>
          </cell>
        </row>
        <row r="149">
          <cell r="J149">
            <v>1.1207000000000001E-3</v>
          </cell>
        </row>
        <row r="150">
          <cell r="J150">
            <v>0</v>
          </cell>
        </row>
        <row r="151">
          <cell r="J151">
            <v>0</v>
          </cell>
        </row>
        <row r="152">
          <cell r="J152">
            <v>0</v>
          </cell>
        </row>
        <row r="153">
          <cell r="J153">
            <v>0</v>
          </cell>
        </row>
        <row r="154">
          <cell r="J154">
            <v>0</v>
          </cell>
        </row>
        <row r="155">
          <cell r="J155">
            <v>0</v>
          </cell>
        </row>
        <row r="156">
          <cell r="J156">
            <v>0</v>
          </cell>
        </row>
        <row r="157">
          <cell r="J157">
            <v>0</v>
          </cell>
        </row>
        <row r="158">
          <cell r="J158">
            <v>0</v>
          </cell>
        </row>
        <row r="159">
          <cell r="J159">
            <v>0</v>
          </cell>
        </row>
        <row r="160">
          <cell r="J160">
            <v>0</v>
          </cell>
        </row>
        <row r="161">
          <cell r="J161">
            <v>0</v>
          </cell>
        </row>
        <row r="162">
          <cell r="J162">
            <v>0</v>
          </cell>
        </row>
        <row r="163">
          <cell r="J163">
            <v>0</v>
          </cell>
        </row>
        <row r="164">
          <cell r="J164">
            <v>0</v>
          </cell>
        </row>
        <row r="165">
          <cell r="J165">
            <v>0</v>
          </cell>
        </row>
        <row r="166">
          <cell r="J166">
            <v>0</v>
          </cell>
        </row>
        <row r="167">
          <cell r="J167">
            <v>24.184668990000002</v>
          </cell>
        </row>
        <row r="168">
          <cell r="J168">
            <v>20.942499999999999</v>
          </cell>
        </row>
        <row r="169">
          <cell r="J169">
            <v>13.438599999999999</v>
          </cell>
        </row>
        <row r="170">
          <cell r="J170">
            <v>3.29733571</v>
          </cell>
        </row>
        <row r="171">
          <cell r="J171">
            <v>2.5333181100000002</v>
          </cell>
        </row>
        <row r="172">
          <cell r="J172">
            <v>2.44888204</v>
          </cell>
        </row>
        <row r="173">
          <cell r="J173">
            <v>2.2060055899999997</v>
          </cell>
        </row>
        <row r="174">
          <cell r="J174">
            <v>1.82805441</v>
          </cell>
        </row>
        <row r="175">
          <cell r="J175">
            <v>1.2610020399999997</v>
          </cell>
        </row>
        <row r="176">
          <cell r="J176">
            <v>0.63494448000000003</v>
          </cell>
        </row>
        <row r="177">
          <cell r="J177">
            <v>0.60349845000000002</v>
          </cell>
        </row>
        <row r="178">
          <cell r="J178">
            <v>0.36639930999999998</v>
          </cell>
        </row>
        <row r="179">
          <cell r="J179">
            <v>0.189</v>
          </cell>
        </row>
        <row r="180">
          <cell r="J180">
            <v>0.13674576999999999</v>
          </cell>
        </row>
        <row r="181">
          <cell r="J181">
            <v>4.712E-3</v>
          </cell>
        </row>
        <row r="182">
          <cell r="J182">
            <v>4.6800000000000001E-3</v>
          </cell>
        </row>
        <row r="183">
          <cell r="J183">
            <v>4.091E-3</v>
          </cell>
        </row>
        <row r="184">
          <cell r="J184">
            <v>3.545E-3</v>
          </cell>
        </row>
        <row r="185">
          <cell r="J185">
            <v>3.545E-3</v>
          </cell>
        </row>
        <row r="186">
          <cell r="J186">
            <v>3.3249999999999998E-3</v>
          </cell>
        </row>
        <row r="187">
          <cell r="J187">
            <v>3.13E-3</v>
          </cell>
        </row>
        <row r="188">
          <cell r="J188">
            <v>5.9889999999999997E-5</v>
          </cell>
        </row>
        <row r="189">
          <cell r="J189">
            <v>0</v>
          </cell>
        </row>
        <row r="190">
          <cell r="J190">
            <v>0</v>
          </cell>
        </row>
        <row r="191">
          <cell r="J191">
            <v>0</v>
          </cell>
        </row>
        <row r="192">
          <cell r="J192">
            <v>0</v>
          </cell>
        </row>
        <row r="193">
          <cell r="J193">
            <v>0</v>
          </cell>
        </row>
        <row r="194">
          <cell r="J194">
            <v>0</v>
          </cell>
        </row>
        <row r="195">
          <cell r="J195">
            <v>0</v>
          </cell>
        </row>
        <row r="196">
          <cell r="J196">
            <v>0</v>
          </cell>
        </row>
        <row r="197">
          <cell r="J197">
            <v>67.242036920000004</v>
          </cell>
        </row>
        <row r="198">
          <cell r="J198">
            <v>35.34683485</v>
          </cell>
        </row>
        <row r="199">
          <cell r="J199">
            <v>22.07948043</v>
          </cell>
        </row>
        <row r="200">
          <cell r="J200">
            <v>18.603029170000003</v>
          </cell>
        </row>
        <row r="201">
          <cell r="J201">
            <v>11.768645179999998</v>
          </cell>
        </row>
        <row r="202">
          <cell r="J202">
            <v>9.5266682500000002</v>
          </cell>
        </row>
        <row r="203">
          <cell r="J203">
            <v>9.2243936899999994</v>
          </cell>
        </row>
        <row r="204">
          <cell r="J204">
            <v>7.4009137200000001</v>
          </cell>
        </row>
        <row r="205">
          <cell r="J205">
            <v>2.2769010199999999</v>
          </cell>
        </row>
        <row r="206">
          <cell r="J206">
            <v>1.4800802900000001</v>
          </cell>
        </row>
        <row r="207">
          <cell r="J207">
            <v>1.47997925</v>
          </cell>
        </row>
        <row r="208">
          <cell r="J208">
            <v>0.85409831000000003</v>
          </cell>
        </row>
        <row r="209">
          <cell r="J209">
            <v>0.81570917000000009</v>
          </cell>
        </row>
        <row r="210">
          <cell r="J210">
            <v>0.79276982000000007</v>
          </cell>
        </row>
        <row r="211">
          <cell r="J211">
            <v>0.72301759999999993</v>
          </cell>
        </row>
        <row r="212">
          <cell r="J212">
            <v>0.69389280000000009</v>
          </cell>
        </row>
        <row r="213">
          <cell r="J213">
            <v>0.68388782999999997</v>
          </cell>
        </row>
        <row r="214">
          <cell r="J214">
            <v>0.50176997999999995</v>
          </cell>
        </row>
        <row r="215">
          <cell r="J215">
            <v>0.47352669999999997</v>
          </cell>
        </row>
        <row r="216">
          <cell r="J216">
            <v>0.45670205000000003</v>
          </cell>
        </row>
        <row r="217">
          <cell r="J217">
            <v>0.43636475000000002</v>
          </cell>
        </row>
        <row r="218">
          <cell r="J218">
            <v>0.33679096999999997</v>
          </cell>
        </row>
        <row r="219">
          <cell r="J219">
            <v>0.33522627999999999</v>
          </cell>
        </row>
        <row r="220">
          <cell r="J220">
            <v>0.32874786</v>
          </cell>
        </row>
        <row r="221">
          <cell r="J221">
            <v>0.32439800000000002</v>
          </cell>
        </row>
        <row r="222">
          <cell r="J222">
            <v>0.26994918000000007</v>
          </cell>
        </row>
        <row r="223">
          <cell r="J223">
            <v>0.24469961000000001</v>
          </cell>
        </row>
        <row r="224">
          <cell r="J224">
            <v>0.22710880999999999</v>
          </cell>
        </row>
        <row r="225">
          <cell r="J225">
            <v>0.21457464000000001</v>
          </cell>
        </row>
        <row r="226">
          <cell r="J226">
            <v>0.19477066999999998</v>
          </cell>
        </row>
        <row r="227">
          <cell r="J227">
            <v>0.19283312999999999</v>
          </cell>
        </row>
        <row r="228">
          <cell r="J228">
            <v>0.16948775999999999</v>
          </cell>
        </row>
        <row r="229">
          <cell r="J229">
            <v>0.15367170000000002</v>
          </cell>
        </row>
        <row r="230">
          <cell r="J230">
            <v>0.15</v>
          </cell>
        </row>
        <row r="231">
          <cell r="J231">
            <v>0.13552017999999999</v>
          </cell>
        </row>
        <row r="232">
          <cell r="J232">
            <v>0.13110535000000001</v>
          </cell>
        </row>
        <row r="233">
          <cell r="J233">
            <v>0.12809717000000001</v>
          </cell>
        </row>
        <row r="234">
          <cell r="J234">
            <v>0.11251899999999999</v>
          </cell>
        </row>
        <row r="235">
          <cell r="J235">
            <v>0.11120663</v>
          </cell>
        </row>
        <row r="236">
          <cell r="J236">
            <v>0.10710371</v>
          </cell>
        </row>
        <row r="237">
          <cell r="J237">
            <v>8.6196999999999996E-2</v>
          </cell>
        </row>
        <row r="238">
          <cell r="J238">
            <v>8.5345970000000007E-2</v>
          </cell>
        </row>
        <row r="239">
          <cell r="J239">
            <v>8.4604900000000011E-2</v>
          </cell>
        </row>
        <row r="240">
          <cell r="J240">
            <v>6.9231279999999992E-2</v>
          </cell>
        </row>
        <row r="241">
          <cell r="J241">
            <v>6.5352679999999996E-2</v>
          </cell>
        </row>
        <row r="242">
          <cell r="J242">
            <v>6.3314910000000002E-2</v>
          </cell>
        </row>
        <row r="243">
          <cell r="J243">
            <v>4.8735000000000001E-2</v>
          </cell>
        </row>
        <row r="244">
          <cell r="J244">
            <v>2.7741720000000001E-2</v>
          </cell>
        </row>
        <row r="245">
          <cell r="J245">
            <v>1.5298630000000001E-2</v>
          </cell>
        </row>
        <row r="246">
          <cell r="J246">
            <v>9.7785700000000003E-3</v>
          </cell>
        </row>
        <row r="247">
          <cell r="J247">
            <v>8.8665300000000009E-3</v>
          </cell>
        </row>
        <row r="248">
          <cell r="J248">
            <v>7.9642799999999989E-3</v>
          </cell>
        </row>
        <row r="249">
          <cell r="J249">
            <v>6.7299999999999999E-3</v>
          </cell>
        </row>
        <row r="250">
          <cell r="J250">
            <v>6.0012900000000011E-3</v>
          </cell>
        </row>
        <row r="251">
          <cell r="J251">
            <v>5.9148500000000001E-3</v>
          </cell>
        </row>
        <row r="252">
          <cell r="J252">
            <v>4.5581599999999995E-3</v>
          </cell>
        </row>
        <row r="253">
          <cell r="J253">
            <v>3.8477600000000004E-3</v>
          </cell>
        </row>
        <row r="254">
          <cell r="J254">
            <v>3.7778499999999997E-3</v>
          </cell>
        </row>
        <row r="255">
          <cell r="J255">
            <v>3.14E-3</v>
          </cell>
        </row>
        <row r="256">
          <cell r="J256">
            <v>2.8964299999999998E-3</v>
          </cell>
        </row>
        <row r="257">
          <cell r="J257">
            <v>2.5000000000000001E-3</v>
          </cell>
        </row>
        <row r="258">
          <cell r="J258">
            <v>1.774E-3</v>
          </cell>
        </row>
        <row r="259">
          <cell r="J259">
            <v>1.4599999999999999E-3</v>
          </cell>
        </row>
        <row r="260">
          <cell r="J260">
            <v>1.32E-3</v>
          </cell>
        </row>
        <row r="261">
          <cell r="J261">
            <v>1.04265E-3</v>
          </cell>
        </row>
        <row r="262">
          <cell r="J262">
            <v>6.7500000000000004E-4</v>
          </cell>
        </row>
        <row r="263">
          <cell r="J263">
            <v>6.0499999999999996E-4</v>
          </cell>
        </row>
        <row r="264">
          <cell r="J264">
            <v>5.4810999999999998E-4</v>
          </cell>
        </row>
        <row r="265">
          <cell r="J265">
            <v>0</v>
          </cell>
        </row>
        <row r="266">
          <cell r="J266">
            <v>0</v>
          </cell>
        </row>
        <row r="267">
          <cell r="J267">
            <v>0</v>
          </cell>
        </row>
        <row r="268">
          <cell r="J268">
            <v>0</v>
          </cell>
        </row>
        <row r="269">
          <cell r="J269">
            <v>0</v>
          </cell>
        </row>
        <row r="270">
          <cell r="J270">
            <v>0</v>
          </cell>
        </row>
        <row r="271">
          <cell r="J271">
            <v>0</v>
          </cell>
        </row>
        <row r="272">
          <cell r="J272">
            <v>0</v>
          </cell>
        </row>
        <row r="273">
          <cell r="J273">
            <v>0</v>
          </cell>
        </row>
        <row r="274">
          <cell r="J274">
            <v>0</v>
          </cell>
        </row>
        <row r="275">
          <cell r="J275">
            <v>0</v>
          </cell>
        </row>
        <row r="276">
          <cell r="J276">
            <v>0</v>
          </cell>
        </row>
        <row r="277">
          <cell r="J277">
            <v>0</v>
          </cell>
        </row>
        <row r="278">
          <cell r="J278">
            <v>0</v>
          </cell>
        </row>
        <row r="279">
          <cell r="J279">
            <v>0</v>
          </cell>
        </row>
        <row r="280">
          <cell r="J280">
            <v>0</v>
          </cell>
        </row>
        <row r="281">
          <cell r="J281">
            <v>0</v>
          </cell>
        </row>
        <row r="282">
          <cell r="J282">
            <v>0</v>
          </cell>
        </row>
        <row r="283">
          <cell r="J283">
            <v>42.868760479999999</v>
          </cell>
        </row>
        <row r="284">
          <cell r="J284">
            <v>6.4166706500000004</v>
          </cell>
        </row>
        <row r="285">
          <cell r="J285">
            <v>5.0131734800000007</v>
          </cell>
        </row>
        <row r="286">
          <cell r="J286">
            <v>1.700183</v>
          </cell>
        </row>
        <row r="287">
          <cell r="J287">
            <v>1.2277886599999999</v>
          </cell>
        </row>
        <row r="288">
          <cell r="J288">
            <v>1.08970107</v>
          </cell>
        </row>
        <row r="289">
          <cell r="J289">
            <v>0.70416312999999997</v>
          </cell>
        </row>
        <row r="290">
          <cell r="J290">
            <v>0.60568604999999998</v>
          </cell>
        </row>
        <row r="291">
          <cell r="J291">
            <v>0.17866336000000002</v>
          </cell>
        </row>
        <row r="292">
          <cell r="J292">
            <v>5.4969749999999998E-2</v>
          </cell>
        </row>
        <row r="293">
          <cell r="J293">
            <v>3.4183350000000001E-2</v>
          </cell>
        </row>
        <row r="294">
          <cell r="J294">
            <v>6.5500000000000003E-3</v>
          </cell>
        </row>
        <row r="295">
          <cell r="J295">
            <v>0</v>
          </cell>
        </row>
        <row r="296">
          <cell r="J296">
            <v>0</v>
          </cell>
        </row>
        <row r="297">
          <cell r="J297">
            <v>0</v>
          </cell>
        </row>
        <row r="298">
          <cell r="J298">
            <v>0</v>
          </cell>
        </row>
        <row r="299">
          <cell r="J299">
            <v>0</v>
          </cell>
        </row>
        <row r="300">
          <cell r="J300">
            <v>0</v>
          </cell>
        </row>
        <row r="301">
          <cell r="J301">
            <v>0</v>
          </cell>
        </row>
        <row r="302">
          <cell r="J302">
            <v>0</v>
          </cell>
        </row>
        <row r="303">
          <cell r="J303">
            <v>0</v>
          </cell>
        </row>
        <row r="304">
          <cell r="J304">
            <v>0</v>
          </cell>
        </row>
        <row r="305">
          <cell r="J305">
            <v>0</v>
          </cell>
        </row>
        <row r="306">
          <cell r="J306">
            <v>0</v>
          </cell>
        </row>
        <row r="307">
          <cell r="J307">
            <v>0</v>
          </cell>
        </row>
        <row r="308">
          <cell r="J308">
            <v>0</v>
          </cell>
        </row>
        <row r="309">
          <cell r="J309">
            <v>0</v>
          </cell>
        </row>
        <row r="310">
          <cell r="J310">
            <v>0</v>
          </cell>
        </row>
        <row r="311">
          <cell r="J311">
            <v>0</v>
          </cell>
        </row>
        <row r="312">
          <cell r="J312">
            <v>0</v>
          </cell>
        </row>
        <row r="313">
          <cell r="J313">
            <v>8.1185243200000006</v>
          </cell>
        </row>
        <row r="314">
          <cell r="J314">
            <v>7.4938146899999998</v>
          </cell>
        </row>
        <row r="315">
          <cell r="J315">
            <v>4.1696764799999997</v>
          </cell>
        </row>
        <row r="316">
          <cell r="J316">
            <v>1.4545125700000001</v>
          </cell>
        </row>
        <row r="317">
          <cell r="J317">
            <v>0.93375741999999995</v>
          </cell>
        </row>
        <row r="318">
          <cell r="J318">
            <v>0.34283760999999996</v>
          </cell>
        </row>
        <row r="319">
          <cell r="J319">
            <v>0.32500000000000001</v>
          </cell>
        </row>
        <row r="320">
          <cell r="J320">
            <v>0.26607734999999999</v>
          </cell>
        </row>
        <row r="321">
          <cell r="J321">
            <v>0.18013646999999999</v>
          </cell>
        </row>
        <row r="322">
          <cell r="J322">
            <v>0.17068033999999999</v>
          </cell>
        </row>
        <row r="323">
          <cell r="J323">
            <v>0.16758000000000001</v>
          </cell>
        </row>
        <row r="324">
          <cell r="J324">
            <v>0.10615511999999999</v>
          </cell>
        </row>
        <row r="325">
          <cell r="J325">
            <v>0.10299999999999999</v>
          </cell>
        </row>
        <row r="326">
          <cell r="J326">
            <v>8.2348229999999994E-2</v>
          </cell>
        </row>
        <row r="327">
          <cell r="J327">
            <v>5.9599079999999999E-2</v>
          </cell>
        </row>
        <row r="328">
          <cell r="J328">
            <v>5.2054010000000005E-2</v>
          </cell>
        </row>
        <row r="329">
          <cell r="J329">
            <v>3.2986760000000004E-2</v>
          </cell>
        </row>
        <row r="330">
          <cell r="J330">
            <v>2.7984970000000001E-2</v>
          </cell>
        </row>
        <row r="331">
          <cell r="J331">
            <v>2.4883590000000001E-2</v>
          </cell>
        </row>
        <row r="332">
          <cell r="J332">
            <v>2.4164260000000003E-2</v>
          </cell>
        </row>
        <row r="333">
          <cell r="J333">
            <v>1.0272690000000001E-2</v>
          </cell>
        </row>
        <row r="334">
          <cell r="J334">
            <v>6.2354999999999997E-3</v>
          </cell>
        </row>
        <row r="335">
          <cell r="J335">
            <v>0</v>
          </cell>
        </row>
        <row r="336">
          <cell r="J336">
            <v>0</v>
          </cell>
        </row>
        <row r="337">
          <cell r="J337">
            <v>0</v>
          </cell>
        </row>
        <row r="338">
          <cell r="J338">
            <v>0</v>
          </cell>
        </row>
        <row r="339">
          <cell r="J339">
            <v>0</v>
          </cell>
        </row>
        <row r="340">
          <cell r="J340">
            <v>0</v>
          </cell>
        </row>
        <row r="341">
          <cell r="J341">
            <v>0</v>
          </cell>
        </row>
        <row r="342">
          <cell r="J342">
            <v>0</v>
          </cell>
        </row>
        <row r="343">
          <cell r="J343">
            <v>0</v>
          </cell>
        </row>
        <row r="344">
          <cell r="J344">
            <v>0</v>
          </cell>
        </row>
        <row r="345">
          <cell r="J345">
            <v>85.192938100000006</v>
          </cell>
        </row>
        <row r="346">
          <cell r="J346">
            <v>38.939659699999993</v>
          </cell>
        </row>
        <row r="347">
          <cell r="J347">
            <v>28.025570599999998</v>
          </cell>
        </row>
        <row r="348">
          <cell r="J348">
            <v>13.426220909999998</v>
          </cell>
        </row>
        <row r="349">
          <cell r="J349">
            <v>9.2477679100000003</v>
          </cell>
        </row>
        <row r="350">
          <cell r="J350">
            <v>2.63779896</v>
          </cell>
        </row>
        <row r="351">
          <cell r="J351">
            <v>2.2771415699999999</v>
          </cell>
        </row>
        <row r="352">
          <cell r="J352">
            <v>2.1042242</v>
          </cell>
        </row>
        <row r="353">
          <cell r="J353">
            <v>1.9985243400000001</v>
          </cell>
        </row>
        <row r="354">
          <cell r="J354">
            <v>1.4355654499999999</v>
          </cell>
        </row>
        <row r="355">
          <cell r="J355">
            <v>0.91700956</v>
          </cell>
        </row>
        <row r="356">
          <cell r="J356">
            <v>0.81991773000000001</v>
          </cell>
        </row>
        <row r="357">
          <cell r="J357">
            <v>0.78458550000000005</v>
          </cell>
        </row>
        <row r="358">
          <cell r="J358">
            <v>0.72058758999999994</v>
          </cell>
        </row>
        <row r="359">
          <cell r="J359">
            <v>0.70755725000000003</v>
          </cell>
        </row>
        <row r="360">
          <cell r="J360">
            <v>0.50868729000000001</v>
          </cell>
        </row>
        <row r="361">
          <cell r="J361">
            <v>0.32350145000000002</v>
          </cell>
        </row>
        <row r="362">
          <cell r="J362">
            <v>0.22593014</v>
          </cell>
        </row>
        <row r="363">
          <cell r="J363">
            <v>0.20153850000000001</v>
          </cell>
        </row>
        <row r="364">
          <cell r="J364">
            <v>0.19518495000000002</v>
          </cell>
        </row>
        <row r="365">
          <cell r="J365">
            <v>0.16413861000000002</v>
          </cell>
        </row>
        <row r="366">
          <cell r="J366">
            <v>0.13708145999999999</v>
          </cell>
        </row>
        <row r="367">
          <cell r="J367">
            <v>0.11177426000000001</v>
          </cell>
        </row>
        <row r="368">
          <cell r="J368">
            <v>0.10862933999999999</v>
          </cell>
        </row>
        <row r="369">
          <cell r="J369">
            <v>7.8387230000000016E-2</v>
          </cell>
        </row>
        <row r="370">
          <cell r="J370">
            <v>7.2706999999999994E-2</v>
          </cell>
        </row>
        <row r="371">
          <cell r="J371">
            <v>7.1245000000000003E-2</v>
          </cell>
        </row>
        <row r="372">
          <cell r="J372">
            <v>5.4232800000000005E-2</v>
          </cell>
        </row>
        <row r="373">
          <cell r="J373">
            <v>4.8916729999999999E-2</v>
          </cell>
        </row>
        <row r="374">
          <cell r="J374">
            <v>3.7940000000000002E-2</v>
          </cell>
        </row>
        <row r="375">
          <cell r="J375">
            <v>2.9392000000000001E-2</v>
          </cell>
        </row>
        <row r="376">
          <cell r="J376">
            <v>2.8400499999999999E-2</v>
          </cell>
        </row>
        <row r="377">
          <cell r="J377">
            <v>2.3047510000000004E-2</v>
          </cell>
        </row>
        <row r="378">
          <cell r="J378">
            <v>1.8706E-2</v>
          </cell>
        </row>
        <row r="379">
          <cell r="J379">
            <v>1.6738019999999999E-2</v>
          </cell>
        </row>
        <row r="380">
          <cell r="J380">
            <v>1.5355819999999999E-2</v>
          </cell>
        </row>
        <row r="381">
          <cell r="J381">
            <v>1.1250810000000002E-2</v>
          </cell>
        </row>
        <row r="382">
          <cell r="J382">
            <v>1.1084E-2</v>
          </cell>
        </row>
        <row r="383">
          <cell r="J383">
            <v>6.4190000000000002E-3</v>
          </cell>
        </row>
        <row r="384">
          <cell r="J384">
            <v>5.2500000000000003E-3</v>
          </cell>
        </row>
        <row r="385">
          <cell r="J385">
            <v>3.6581300000000003E-3</v>
          </cell>
        </row>
        <row r="386">
          <cell r="J386">
            <v>1.1999999999999999E-3</v>
          </cell>
        </row>
        <row r="387">
          <cell r="J387">
            <v>9.5200000000000005E-4</v>
          </cell>
        </row>
        <row r="388">
          <cell r="J388">
            <v>0</v>
          </cell>
        </row>
        <row r="389">
          <cell r="J389">
            <v>0</v>
          </cell>
        </row>
        <row r="390">
          <cell r="J390">
            <v>0</v>
          </cell>
        </row>
        <row r="391">
          <cell r="J391">
            <v>0</v>
          </cell>
        </row>
        <row r="392">
          <cell r="J392">
            <v>0</v>
          </cell>
        </row>
        <row r="393">
          <cell r="J393">
            <v>0</v>
          </cell>
        </row>
        <row r="394">
          <cell r="J394">
            <v>0</v>
          </cell>
        </row>
        <row r="395">
          <cell r="J395">
            <v>0</v>
          </cell>
        </row>
        <row r="396">
          <cell r="J396">
            <v>0</v>
          </cell>
        </row>
        <row r="397">
          <cell r="J397">
            <v>0</v>
          </cell>
        </row>
        <row r="398">
          <cell r="J398">
            <v>0</v>
          </cell>
        </row>
        <row r="399">
          <cell r="J399">
            <v>0</v>
          </cell>
        </row>
        <row r="400">
          <cell r="J400">
            <v>0</v>
          </cell>
        </row>
        <row r="401">
          <cell r="J401">
            <v>0</v>
          </cell>
        </row>
        <row r="402">
          <cell r="J402">
            <v>0</v>
          </cell>
        </row>
        <row r="403">
          <cell r="J403">
            <v>0</v>
          </cell>
        </row>
        <row r="404">
          <cell r="J404">
            <v>0</v>
          </cell>
        </row>
        <row r="405">
          <cell r="J405">
            <v>0</v>
          </cell>
        </row>
        <row r="406">
          <cell r="J406">
            <v>0</v>
          </cell>
        </row>
        <row r="407">
          <cell r="J407">
            <v>0</v>
          </cell>
        </row>
        <row r="408">
          <cell r="J408">
            <v>0</v>
          </cell>
        </row>
        <row r="409">
          <cell r="J409">
            <v>0</v>
          </cell>
        </row>
        <row r="410">
          <cell r="J410">
            <v>0</v>
          </cell>
        </row>
        <row r="411">
          <cell r="J411">
            <v>0</v>
          </cell>
        </row>
        <row r="412">
          <cell r="J412">
            <v>0</v>
          </cell>
        </row>
        <row r="413">
          <cell r="J413">
            <v>0</v>
          </cell>
        </row>
        <row r="414">
          <cell r="J414">
            <v>0</v>
          </cell>
        </row>
        <row r="415">
          <cell r="J415">
            <v>0</v>
          </cell>
        </row>
        <row r="416">
          <cell r="J416">
            <v>0</v>
          </cell>
        </row>
        <row r="417">
          <cell r="J417">
            <v>30.466856480000001</v>
          </cell>
        </row>
        <row r="418">
          <cell r="J418">
            <v>11.838710240000001</v>
          </cell>
        </row>
        <row r="419">
          <cell r="J419">
            <v>10.443238239999998</v>
          </cell>
        </row>
        <row r="420">
          <cell r="J420">
            <v>9.6590918400000003</v>
          </cell>
        </row>
        <row r="421">
          <cell r="J421">
            <v>8.4763352000000012</v>
          </cell>
        </row>
        <row r="422">
          <cell r="J422">
            <v>8.2778766699999995</v>
          </cell>
        </row>
        <row r="423">
          <cell r="J423">
            <v>5.3655192899999999</v>
          </cell>
        </row>
        <row r="424">
          <cell r="J424">
            <v>5.1668866499999995</v>
          </cell>
        </row>
        <row r="425">
          <cell r="J425">
            <v>4.22291507</v>
          </cell>
        </row>
        <row r="426">
          <cell r="J426">
            <v>2.78404783</v>
          </cell>
        </row>
        <row r="427">
          <cell r="J427">
            <v>2.02673265</v>
          </cell>
        </row>
        <row r="428">
          <cell r="J428">
            <v>1.9523481999999999</v>
          </cell>
        </row>
        <row r="429">
          <cell r="J429">
            <v>1.8148686600000001</v>
          </cell>
        </row>
        <row r="430">
          <cell r="J430">
            <v>1.4806329300000001</v>
          </cell>
        </row>
        <row r="431">
          <cell r="J431">
            <v>1.2642304700000002</v>
          </cell>
        </row>
        <row r="432">
          <cell r="J432">
            <v>1.18424062</v>
          </cell>
        </row>
        <row r="433">
          <cell r="J433">
            <v>1.15977273</v>
          </cell>
        </row>
        <row r="434">
          <cell r="J434">
            <v>1.13915235</v>
          </cell>
        </row>
        <row r="435">
          <cell r="J435">
            <v>0.71396549000000009</v>
          </cell>
        </row>
        <row r="436">
          <cell r="J436">
            <v>0.52234080999999999</v>
          </cell>
        </row>
        <row r="437">
          <cell r="J437">
            <v>0.51058979000000004</v>
          </cell>
        </row>
        <row r="438">
          <cell r="J438">
            <v>0.50728693000000002</v>
          </cell>
        </row>
        <row r="439">
          <cell r="J439">
            <v>0.50589866999999999</v>
          </cell>
        </row>
        <row r="440">
          <cell r="J440">
            <v>0.42576285999999997</v>
          </cell>
        </row>
        <row r="441">
          <cell r="J441">
            <v>0.40600385999999999</v>
          </cell>
        </row>
        <row r="442">
          <cell r="J442">
            <v>0.36918718000000006</v>
          </cell>
        </row>
        <row r="443">
          <cell r="J443">
            <v>0.34436659000000003</v>
          </cell>
        </row>
        <row r="444">
          <cell r="J444">
            <v>0.27858242</v>
          </cell>
        </row>
        <row r="445">
          <cell r="J445">
            <v>0.21920582</v>
          </cell>
        </row>
        <row r="446">
          <cell r="J446">
            <v>0.19968639999999999</v>
          </cell>
        </row>
        <row r="447">
          <cell r="J447">
            <v>0.16103818</v>
          </cell>
        </row>
        <row r="448">
          <cell r="J448">
            <v>0.15585615</v>
          </cell>
        </row>
        <row r="449">
          <cell r="J449">
            <v>0.13782126</v>
          </cell>
        </row>
        <row r="450">
          <cell r="J450">
            <v>0.13041374</v>
          </cell>
        </row>
        <row r="451">
          <cell r="J451">
            <v>0.11477331000000002</v>
          </cell>
        </row>
        <row r="452">
          <cell r="J452">
            <v>0.11226886999999999</v>
          </cell>
        </row>
        <row r="453">
          <cell r="J453">
            <v>0.11215297</v>
          </cell>
        </row>
        <row r="454">
          <cell r="J454">
            <v>0.10520894</v>
          </cell>
        </row>
        <row r="455">
          <cell r="J455">
            <v>9.8355890000000001E-2</v>
          </cell>
        </row>
        <row r="456">
          <cell r="J456">
            <v>8.9359999999999995E-2</v>
          </cell>
        </row>
        <row r="457">
          <cell r="J457">
            <v>7.8839999999999993E-2</v>
          </cell>
        </row>
        <row r="458">
          <cell r="J458">
            <v>7.04684E-2</v>
          </cell>
        </row>
        <row r="459">
          <cell r="J459">
            <v>7.0310949999999997E-2</v>
          </cell>
        </row>
        <row r="460">
          <cell r="J460">
            <v>6.9038660000000002E-2</v>
          </cell>
        </row>
        <row r="461">
          <cell r="J461">
            <v>6.5775779999999992E-2</v>
          </cell>
        </row>
        <row r="462">
          <cell r="J462">
            <v>6.0718889999999998E-2</v>
          </cell>
        </row>
        <row r="463">
          <cell r="J463">
            <v>5.1864980000000005E-2</v>
          </cell>
        </row>
        <row r="464">
          <cell r="J464">
            <v>4.0995980000000001E-2</v>
          </cell>
        </row>
        <row r="465">
          <cell r="J465">
            <v>2.9295499999999999E-2</v>
          </cell>
        </row>
        <row r="466">
          <cell r="J466">
            <v>2.6083290000000002E-2</v>
          </cell>
        </row>
        <row r="467">
          <cell r="J467">
            <v>2.563582E-2</v>
          </cell>
        </row>
        <row r="468">
          <cell r="J468">
            <v>2.1336380000000002E-2</v>
          </cell>
        </row>
        <row r="469">
          <cell r="J469">
            <v>2.0316010000000002E-2</v>
          </cell>
        </row>
        <row r="470">
          <cell r="J470">
            <v>2.009418E-2</v>
          </cell>
        </row>
        <row r="471">
          <cell r="J471">
            <v>1.9129080000000003E-2</v>
          </cell>
        </row>
        <row r="472">
          <cell r="J472">
            <v>1.859827E-2</v>
          </cell>
        </row>
        <row r="473">
          <cell r="J473">
            <v>1.6954490000000003E-2</v>
          </cell>
        </row>
        <row r="474">
          <cell r="J474">
            <v>1.5470340000000001E-2</v>
          </cell>
        </row>
        <row r="475">
          <cell r="J475">
            <v>1.454299E-2</v>
          </cell>
        </row>
        <row r="476">
          <cell r="J476">
            <v>1.382036E-2</v>
          </cell>
        </row>
        <row r="477">
          <cell r="J477">
            <v>1.3622200000000001E-2</v>
          </cell>
        </row>
        <row r="478">
          <cell r="J478">
            <v>1.017356E-2</v>
          </cell>
        </row>
        <row r="479">
          <cell r="J479">
            <v>8.6561499999999996E-3</v>
          </cell>
        </row>
        <row r="480">
          <cell r="J480">
            <v>7.5686400000000006E-3</v>
          </cell>
        </row>
        <row r="481">
          <cell r="J481">
            <v>7.3386800000000002E-3</v>
          </cell>
        </row>
        <row r="482">
          <cell r="J482">
            <v>7.30337E-3</v>
          </cell>
        </row>
        <row r="483">
          <cell r="J483">
            <v>5.9000200000000006E-3</v>
          </cell>
        </row>
        <row r="484">
          <cell r="J484">
            <v>5.2160499999999999E-3</v>
          </cell>
        </row>
        <row r="485">
          <cell r="J485">
            <v>4.5208000000000002E-3</v>
          </cell>
        </row>
        <row r="486">
          <cell r="J486">
            <v>4.4446700000000004E-3</v>
          </cell>
        </row>
        <row r="487">
          <cell r="J487">
            <v>4.1950600000000005E-3</v>
          </cell>
        </row>
        <row r="488">
          <cell r="J488">
            <v>3.7003299999999999E-3</v>
          </cell>
        </row>
        <row r="489">
          <cell r="J489">
            <v>3.1164300000000003E-3</v>
          </cell>
        </row>
        <row r="490">
          <cell r="J490">
            <v>2.7614200000000001E-3</v>
          </cell>
        </row>
        <row r="491">
          <cell r="J491">
            <v>2.7133499999999998E-3</v>
          </cell>
        </row>
        <row r="492">
          <cell r="J492">
            <v>2.56179E-3</v>
          </cell>
        </row>
        <row r="493">
          <cell r="J493">
            <v>2.2635400000000001E-3</v>
          </cell>
        </row>
        <row r="494">
          <cell r="J494">
            <v>2.2499999999999998E-3</v>
          </cell>
        </row>
        <row r="495">
          <cell r="J495">
            <v>2.0222700000000001E-3</v>
          </cell>
        </row>
        <row r="496">
          <cell r="J496">
            <v>1.9805299999999999E-3</v>
          </cell>
        </row>
        <row r="497">
          <cell r="J497">
            <v>1.9106300000000002E-3</v>
          </cell>
        </row>
        <row r="498">
          <cell r="J498">
            <v>1.8796100000000001E-3</v>
          </cell>
        </row>
        <row r="499">
          <cell r="J499">
            <v>1.7696600000000002E-3</v>
          </cell>
        </row>
        <row r="500">
          <cell r="J500">
            <v>1.4233900000000001E-3</v>
          </cell>
        </row>
        <row r="501">
          <cell r="J501">
            <v>1.4227899999999999E-3</v>
          </cell>
        </row>
        <row r="502">
          <cell r="J502">
            <v>1.35527E-3</v>
          </cell>
        </row>
        <row r="503">
          <cell r="J503">
            <v>1.0770199999999999E-3</v>
          </cell>
        </row>
        <row r="504">
          <cell r="J504">
            <v>8.9234000000000004E-4</v>
          </cell>
        </row>
        <row r="505">
          <cell r="J505">
            <v>8.6401999999999996E-4</v>
          </cell>
        </row>
        <row r="506">
          <cell r="J506">
            <v>5.5635999999999999E-4</v>
          </cell>
        </row>
        <row r="507">
          <cell r="J507">
            <v>4.8024999999999999E-4</v>
          </cell>
        </row>
        <row r="508">
          <cell r="J508">
            <v>4.7894000000000002E-4</v>
          </cell>
        </row>
        <row r="509">
          <cell r="J509">
            <v>4.2636000000000003E-4</v>
          </cell>
        </row>
        <row r="510">
          <cell r="J510">
            <v>4.0920000000000003E-4</v>
          </cell>
        </row>
        <row r="511">
          <cell r="J511">
            <v>3.1551999999999996E-4</v>
          </cell>
        </row>
        <row r="512">
          <cell r="J512">
            <v>2.9665000000000003E-4</v>
          </cell>
        </row>
        <row r="513">
          <cell r="J513">
            <v>1.7085000000000001E-4</v>
          </cell>
        </row>
        <row r="514">
          <cell r="J514">
            <v>1.3124E-4</v>
          </cell>
        </row>
        <row r="515">
          <cell r="J515">
            <v>1.0357999999999999E-4</v>
          </cell>
        </row>
        <row r="516">
          <cell r="J516">
            <v>9.685000000000001E-5</v>
          </cell>
        </row>
        <row r="517">
          <cell r="J517">
            <v>7.8320000000000009E-5</v>
          </cell>
        </row>
        <row r="518">
          <cell r="J518">
            <v>5.893E-5</v>
          </cell>
        </row>
        <row r="519">
          <cell r="J519">
            <v>3.6239999999999999E-5</v>
          </cell>
        </row>
        <row r="520">
          <cell r="J520">
            <v>2.5999999999999998E-5</v>
          </cell>
        </row>
        <row r="521">
          <cell r="J521">
            <v>1.4070000000000001E-5</v>
          </cell>
        </row>
        <row r="522">
          <cell r="J522">
            <v>1.29E-5</v>
          </cell>
        </row>
        <row r="523">
          <cell r="J523">
            <v>1.1710000000000001E-5</v>
          </cell>
        </row>
        <row r="524">
          <cell r="J524">
            <v>1.06E-5</v>
          </cell>
        </row>
        <row r="525">
          <cell r="J525">
            <v>3.6800000000000003E-6</v>
          </cell>
        </row>
        <row r="526">
          <cell r="J526">
            <v>1.37E-6</v>
          </cell>
        </row>
        <row r="527">
          <cell r="J527">
            <v>0</v>
          </cell>
        </row>
        <row r="528">
          <cell r="J528">
            <v>0</v>
          </cell>
        </row>
        <row r="529">
          <cell r="J529">
            <v>0</v>
          </cell>
        </row>
        <row r="530">
          <cell r="J530">
            <v>0</v>
          </cell>
        </row>
        <row r="531">
          <cell r="J531">
            <v>0</v>
          </cell>
        </row>
        <row r="532">
          <cell r="J532">
            <v>0</v>
          </cell>
        </row>
        <row r="533">
          <cell r="J533">
            <v>0</v>
          </cell>
        </row>
        <row r="534">
          <cell r="J534">
            <v>0</v>
          </cell>
        </row>
        <row r="535">
          <cell r="J535">
            <v>0</v>
          </cell>
        </row>
        <row r="536">
          <cell r="J536">
            <v>0</v>
          </cell>
        </row>
        <row r="537">
          <cell r="J537">
            <v>0</v>
          </cell>
        </row>
        <row r="538">
          <cell r="J538">
            <v>0</v>
          </cell>
        </row>
        <row r="539">
          <cell r="J539">
            <v>0</v>
          </cell>
        </row>
        <row r="540">
          <cell r="J540">
            <v>0</v>
          </cell>
        </row>
        <row r="541">
          <cell r="J541">
            <v>0</v>
          </cell>
        </row>
        <row r="542">
          <cell r="J542">
            <v>0</v>
          </cell>
        </row>
        <row r="543">
          <cell r="J543">
            <v>0</v>
          </cell>
        </row>
        <row r="544">
          <cell r="J544">
            <v>17.6666667</v>
          </cell>
        </row>
        <row r="545">
          <cell r="J545">
            <v>11.89035127</v>
          </cell>
        </row>
        <row r="546">
          <cell r="J546">
            <v>0</v>
          </cell>
        </row>
        <row r="547">
          <cell r="J547">
            <v>0</v>
          </cell>
        </row>
        <row r="548">
          <cell r="J548">
            <v>18.665115329999999</v>
          </cell>
        </row>
        <row r="549">
          <cell r="J549">
            <v>1.1976185400000001</v>
          </cell>
        </row>
        <row r="550">
          <cell r="J550">
            <v>0.47736782000000005</v>
          </cell>
        </row>
        <row r="551">
          <cell r="J551">
            <v>6.7875749999999999E-2</v>
          </cell>
        </row>
        <row r="552">
          <cell r="J552">
            <v>5.5187710000000001E-2</v>
          </cell>
        </row>
        <row r="553">
          <cell r="J553">
            <v>5.1838130000000003E-2</v>
          </cell>
        </row>
        <row r="554">
          <cell r="J554">
            <v>0</v>
          </cell>
        </row>
        <row r="555">
          <cell r="J555">
            <v>0</v>
          </cell>
        </row>
        <row r="556">
          <cell r="J556">
            <v>0</v>
          </cell>
        </row>
        <row r="557">
          <cell r="J557">
            <v>0</v>
          </cell>
        </row>
        <row r="558">
          <cell r="J558">
            <v>16.641397000000001</v>
          </cell>
        </row>
        <row r="559">
          <cell r="J559">
            <v>0</v>
          </cell>
        </row>
        <row r="560">
          <cell r="J560">
            <v>8.7351229400000001</v>
          </cell>
        </row>
        <row r="561">
          <cell r="J561">
            <v>2.1843447299999998</v>
          </cell>
        </row>
        <row r="562">
          <cell r="J562">
            <v>1.61109937</v>
          </cell>
        </row>
        <row r="563">
          <cell r="J563">
            <v>1.2717322799999999</v>
          </cell>
        </row>
        <row r="564">
          <cell r="J564">
            <v>0.82006871999999997</v>
          </cell>
        </row>
        <row r="565">
          <cell r="J565">
            <v>0.67468399999999995</v>
          </cell>
        </row>
        <row r="566">
          <cell r="J566">
            <v>0.50127065000000004</v>
          </cell>
        </row>
        <row r="567">
          <cell r="J567">
            <v>0.15486930000000002</v>
          </cell>
        </row>
        <row r="568">
          <cell r="J568">
            <v>0.13361333000000003</v>
          </cell>
        </row>
        <row r="569">
          <cell r="J569">
            <v>0.11097119999999999</v>
          </cell>
        </row>
        <row r="570">
          <cell r="J570">
            <v>8.0406190000000002E-2</v>
          </cell>
        </row>
        <row r="571">
          <cell r="J571">
            <v>7.0084640000000004E-2</v>
          </cell>
        </row>
        <row r="572">
          <cell r="J572">
            <v>6.3637449999999998E-2</v>
          </cell>
        </row>
        <row r="573">
          <cell r="J573">
            <v>5.1985820000000002E-2</v>
          </cell>
        </row>
        <row r="574">
          <cell r="J574">
            <v>3.7181550000000001E-2</v>
          </cell>
        </row>
        <row r="575">
          <cell r="J575">
            <v>3.4027109999999999E-2</v>
          </cell>
        </row>
        <row r="576">
          <cell r="J576">
            <v>1.5010920000000001E-2</v>
          </cell>
        </row>
        <row r="577">
          <cell r="J577">
            <v>1.3954090000000001E-2</v>
          </cell>
        </row>
        <row r="578">
          <cell r="J578">
            <v>5.9500000000000004E-3</v>
          </cell>
        </row>
        <row r="579">
          <cell r="J579">
            <v>5.6368900000000003E-3</v>
          </cell>
        </row>
        <row r="580">
          <cell r="J580">
            <v>5.5575500000000005E-3</v>
          </cell>
        </row>
        <row r="581">
          <cell r="J581">
            <v>5.4055299999999995E-3</v>
          </cell>
        </row>
        <row r="582">
          <cell r="J582">
            <v>4.1960000000000001E-3</v>
          </cell>
        </row>
        <row r="583">
          <cell r="J583">
            <v>3.5776599999999999E-3</v>
          </cell>
        </row>
        <row r="584">
          <cell r="J584">
            <v>2.8861899999999998E-3</v>
          </cell>
        </row>
        <row r="585">
          <cell r="J585">
            <v>2.4220000000000001E-3</v>
          </cell>
        </row>
        <row r="586">
          <cell r="J586">
            <v>2.091E-3</v>
          </cell>
        </row>
        <row r="587">
          <cell r="J587">
            <v>1.5E-3</v>
          </cell>
        </row>
        <row r="588">
          <cell r="J588">
            <v>0</v>
          </cell>
        </row>
        <row r="589">
          <cell r="J589">
            <v>0</v>
          </cell>
        </row>
        <row r="590">
          <cell r="J590">
            <v>0</v>
          </cell>
        </row>
        <row r="591">
          <cell r="J591">
            <v>0</v>
          </cell>
        </row>
        <row r="592">
          <cell r="J592">
            <v>0</v>
          </cell>
        </row>
        <row r="593">
          <cell r="J593">
            <v>0</v>
          </cell>
        </row>
        <row r="594">
          <cell r="J594">
            <v>0</v>
          </cell>
        </row>
        <row r="595">
          <cell r="J595">
            <v>0</v>
          </cell>
        </row>
        <row r="596">
          <cell r="J596">
            <v>0</v>
          </cell>
        </row>
        <row r="597">
          <cell r="J597">
            <v>0</v>
          </cell>
        </row>
        <row r="598">
          <cell r="J598">
            <v>0</v>
          </cell>
        </row>
        <row r="599">
          <cell r="J599">
            <v>0</v>
          </cell>
        </row>
        <row r="600">
          <cell r="J600">
            <v>0</v>
          </cell>
        </row>
        <row r="601">
          <cell r="J601">
            <v>0</v>
          </cell>
        </row>
        <row r="602">
          <cell r="J602">
            <v>0</v>
          </cell>
        </row>
        <row r="603">
          <cell r="J603">
            <v>0</v>
          </cell>
        </row>
        <row r="604">
          <cell r="J604">
            <v>4.7769430999999996</v>
          </cell>
        </row>
        <row r="605">
          <cell r="J605">
            <v>2.2802860599999999</v>
          </cell>
        </row>
        <row r="606">
          <cell r="J606">
            <v>2.1005193799999997</v>
          </cell>
        </row>
        <row r="607">
          <cell r="J607">
            <v>0.78218911999999996</v>
          </cell>
        </row>
        <row r="608">
          <cell r="J608">
            <v>0.65685033999999998</v>
          </cell>
        </row>
        <row r="609">
          <cell r="J609">
            <v>0.57646302000000005</v>
          </cell>
        </row>
        <row r="610">
          <cell r="J610">
            <v>0.49977989</v>
          </cell>
        </row>
        <row r="611">
          <cell r="J611">
            <v>0.43797184</v>
          </cell>
        </row>
        <row r="612">
          <cell r="J612">
            <v>0.231069</v>
          </cell>
        </row>
        <row r="613">
          <cell r="J613">
            <v>0.20241848999999998</v>
          </cell>
        </row>
        <row r="614">
          <cell r="J614">
            <v>0.17910979999999999</v>
          </cell>
        </row>
        <row r="615">
          <cell r="J615">
            <v>0.15158779999999999</v>
          </cell>
        </row>
        <row r="616">
          <cell r="J616">
            <v>0.120277</v>
          </cell>
        </row>
        <row r="617">
          <cell r="J617">
            <v>8.6195999999999995E-2</v>
          </cell>
        </row>
        <row r="618">
          <cell r="J618">
            <v>5.936818E-2</v>
          </cell>
        </row>
        <row r="619">
          <cell r="J619">
            <v>4.7719999999999999E-2</v>
          </cell>
        </row>
        <row r="620">
          <cell r="J620">
            <v>4.5174110000000003E-2</v>
          </cell>
        </row>
        <row r="621">
          <cell r="J621">
            <v>3.7496340000000003E-2</v>
          </cell>
        </row>
        <row r="622">
          <cell r="J622">
            <v>2.9402000000000001E-2</v>
          </cell>
        </row>
        <row r="623">
          <cell r="J623">
            <v>2.4986000000000001E-2</v>
          </cell>
        </row>
        <row r="624">
          <cell r="J624">
            <v>1.9003700000000002E-2</v>
          </cell>
        </row>
        <row r="625">
          <cell r="J625">
            <v>1.7361310000000001E-2</v>
          </cell>
        </row>
        <row r="626">
          <cell r="J626">
            <v>6.9458699999999998E-3</v>
          </cell>
        </row>
        <row r="627">
          <cell r="J627">
            <v>5.0000000000000001E-3</v>
          </cell>
        </row>
        <row r="628">
          <cell r="J628">
            <v>2.34629E-3</v>
          </cell>
        </row>
        <row r="629">
          <cell r="J629">
            <v>1.8073E-3</v>
          </cell>
        </row>
        <row r="630">
          <cell r="J630">
            <v>1.5502000000000001E-3</v>
          </cell>
        </row>
        <row r="631">
          <cell r="J631">
            <v>7.9960000000000003E-4</v>
          </cell>
        </row>
        <row r="632">
          <cell r="J632">
            <v>5.8500000000000002E-4</v>
          </cell>
        </row>
        <row r="633">
          <cell r="J633">
            <v>4.1040000000000006E-4</v>
          </cell>
        </row>
        <row r="634">
          <cell r="J634">
            <v>3.4394999999999998E-4</v>
          </cell>
        </row>
        <row r="635">
          <cell r="J635">
            <v>3.1560000000000003E-4</v>
          </cell>
        </row>
        <row r="636">
          <cell r="J636">
            <v>0</v>
          </cell>
        </row>
        <row r="637">
          <cell r="J637">
            <v>0</v>
          </cell>
        </row>
        <row r="638">
          <cell r="J638">
            <v>0</v>
          </cell>
        </row>
        <row r="639">
          <cell r="J639">
            <v>0</v>
          </cell>
        </row>
        <row r="640">
          <cell r="J640">
            <v>0</v>
          </cell>
        </row>
        <row r="641">
          <cell r="J641">
            <v>0</v>
          </cell>
        </row>
        <row r="642">
          <cell r="J642">
            <v>0</v>
          </cell>
        </row>
        <row r="643">
          <cell r="J643">
            <v>0</v>
          </cell>
        </row>
        <row r="644">
          <cell r="J644">
            <v>0</v>
          </cell>
        </row>
        <row r="645">
          <cell r="J645">
            <v>0</v>
          </cell>
        </row>
        <row r="646">
          <cell r="J646">
            <v>0</v>
          </cell>
        </row>
        <row r="647">
          <cell r="J647">
            <v>0</v>
          </cell>
        </row>
        <row r="648">
          <cell r="J648">
            <v>0</v>
          </cell>
        </row>
        <row r="649">
          <cell r="J649">
            <v>0</v>
          </cell>
        </row>
        <row r="650">
          <cell r="J650">
            <v>0</v>
          </cell>
        </row>
        <row r="651">
          <cell r="J651">
            <v>0</v>
          </cell>
        </row>
        <row r="652">
          <cell r="J652">
            <v>0</v>
          </cell>
        </row>
        <row r="653">
          <cell r="J653">
            <v>2.4748654600000002</v>
          </cell>
        </row>
        <row r="654">
          <cell r="J654">
            <v>2.1889811200000002</v>
          </cell>
        </row>
        <row r="655">
          <cell r="J655">
            <v>0.87820016000000001</v>
          </cell>
        </row>
        <row r="656">
          <cell r="J656">
            <v>0.43501029999999996</v>
          </cell>
        </row>
        <row r="657">
          <cell r="J657">
            <v>0.42503329000000006</v>
          </cell>
        </row>
        <row r="658">
          <cell r="J658">
            <v>0.18752664000000002</v>
          </cell>
        </row>
        <row r="659">
          <cell r="J659">
            <v>0.17712916000000001</v>
          </cell>
        </row>
        <row r="660">
          <cell r="J660">
            <v>0.14158936999999999</v>
          </cell>
        </row>
        <row r="661">
          <cell r="J661">
            <v>0.113955</v>
          </cell>
        </row>
        <row r="662">
          <cell r="J662">
            <v>9.3457189999999996E-2</v>
          </cell>
        </row>
        <row r="663">
          <cell r="J663">
            <v>8.7359999999999993E-2</v>
          </cell>
        </row>
        <row r="664">
          <cell r="J664">
            <v>8.1916900000000015E-2</v>
          </cell>
        </row>
        <row r="665">
          <cell r="J665">
            <v>7.6492930000000001E-2</v>
          </cell>
        </row>
        <row r="666">
          <cell r="J666">
            <v>6.9100999999999996E-2</v>
          </cell>
        </row>
        <row r="667">
          <cell r="J667">
            <v>6.2469499999999997E-2</v>
          </cell>
        </row>
        <row r="668">
          <cell r="J668">
            <v>5.6559330000000005E-2</v>
          </cell>
        </row>
        <row r="669">
          <cell r="J669">
            <v>3.9867819999999998E-2</v>
          </cell>
        </row>
        <row r="670">
          <cell r="J670">
            <v>2.9583000000000002E-2</v>
          </cell>
        </row>
        <row r="671">
          <cell r="J671">
            <v>2.8297289999999999E-2</v>
          </cell>
        </row>
        <row r="672">
          <cell r="J672">
            <v>2.7285920000000002E-2</v>
          </cell>
        </row>
        <row r="673">
          <cell r="J673">
            <v>2.4316999999999998E-2</v>
          </cell>
        </row>
        <row r="674">
          <cell r="J674">
            <v>1.9476600000000004E-2</v>
          </cell>
        </row>
        <row r="675">
          <cell r="J675">
            <v>1.7965499999999999E-2</v>
          </cell>
        </row>
        <row r="676">
          <cell r="J676">
            <v>1.6844000000000001E-2</v>
          </cell>
        </row>
        <row r="677">
          <cell r="J677">
            <v>1.5824999999999999E-2</v>
          </cell>
        </row>
        <row r="678">
          <cell r="J678">
            <v>1.404E-2</v>
          </cell>
        </row>
        <row r="679">
          <cell r="J679">
            <v>1.2904489999999999E-2</v>
          </cell>
        </row>
        <row r="680">
          <cell r="J680">
            <v>1.2086899999999999E-2</v>
          </cell>
        </row>
        <row r="681">
          <cell r="J681">
            <v>1.148008E-2</v>
          </cell>
        </row>
        <row r="682">
          <cell r="J682">
            <v>1.09789E-2</v>
          </cell>
        </row>
        <row r="683">
          <cell r="J683">
            <v>8.4631499999999991E-3</v>
          </cell>
        </row>
        <row r="684">
          <cell r="J684">
            <v>8.1890000000000001E-3</v>
          </cell>
        </row>
        <row r="685">
          <cell r="J685">
            <v>7.077E-3</v>
          </cell>
        </row>
        <row r="686">
          <cell r="J686">
            <v>6.6796700000000004E-3</v>
          </cell>
        </row>
        <row r="687">
          <cell r="J687">
            <v>4.6569999999999997E-3</v>
          </cell>
        </row>
        <row r="688">
          <cell r="J688">
            <v>3.604E-3</v>
          </cell>
        </row>
        <row r="689">
          <cell r="J689">
            <v>3.1675000000000002E-3</v>
          </cell>
        </row>
        <row r="690">
          <cell r="J690">
            <v>2E-3</v>
          </cell>
        </row>
        <row r="691">
          <cell r="J691">
            <v>8.9999999999999998E-4</v>
          </cell>
        </row>
        <row r="692">
          <cell r="J692">
            <v>6.9999999999999999E-4</v>
          </cell>
        </row>
        <row r="693">
          <cell r="J693">
            <v>6.8499999999999995E-4</v>
          </cell>
        </row>
        <row r="694">
          <cell r="J694">
            <v>5.6999999999999998E-4</v>
          </cell>
        </row>
        <row r="695">
          <cell r="J695">
            <v>2.4856999999999999E-4</v>
          </cell>
        </row>
        <row r="696">
          <cell r="J696">
            <v>0</v>
          </cell>
        </row>
        <row r="697">
          <cell r="J697">
            <v>0</v>
          </cell>
        </row>
        <row r="698">
          <cell r="J698">
            <v>0</v>
          </cell>
        </row>
        <row r="699">
          <cell r="J699">
            <v>0</v>
          </cell>
        </row>
        <row r="700">
          <cell r="J700">
            <v>0</v>
          </cell>
        </row>
        <row r="701">
          <cell r="J701">
            <v>0</v>
          </cell>
        </row>
        <row r="702">
          <cell r="J702">
            <v>0</v>
          </cell>
        </row>
        <row r="703">
          <cell r="J703">
            <v>0</v>
          </cell>
        </row>
        <row r="704">
          <cell r="J704">
            <v>0</v>
          </cell>
        </row>
        <row r="705">
          <cell r="J705">
            <v>0</v>
          </cell>
        </row>
        <row r="706">
          <cell r="J706">
            <v>0</v>
          </cell>
        </row>
        <row r="707">
          <cell r="J707">
            <v>0</v>
          </cell>
        </row>
        <row r="708">
          <cell r="J708">
            <v>0</v>
          </cell>
        </row>
        <row r="709">
          <cell r="J709">
            <v>0</v>
          </cell>
        </row>
        <row r="710">
          <cell r="J710">
            <v>0</v>
          </cell>
        </row>
        <row r="711">
          <cell r="J711">
            <v>0</v>
          </cell>
        </row>
        <row r="712">
          <cell r="J712">
            <v>0</v>
          </cell>
        </row>
        <row r="713">
          <cell r="J713">
            <v>0</v>
          </cell>
        </row>
      </sheetData>
      <sheetData sheetId="10"/>
      <sheetData sheetId="11"/>
      <sheetData sheetId="12"/>
      <sheetData sheetId="13"/>
      <sheetData sheetId="14"/>
      <sheetData sheetId="15"/>
      <sheetData sheetId="16">
        <row r="2">
          <cell r="G2">
            <v>73.998781059999928</v>
          </cell>
        </row>
        <row r="3">
          <cell r="G3">
            <v>386.69349983000001</v>
          </cell>
        </row>
        <row r="4">
          <cell r="G4">
            <v>52.396687700000001</v>
          </cell>
        </row>
        <row r="5">
          <cell r="G5">
            <v>11.287445099999996</v>
          </cell>
        </row>
        <row r="6">
          <cell r="G6">
            <v>4.4933687099999986</v>
          </cell>
        </row>
        <row r="7">
          <cell r="G7">
            <v>7.5975197099999976</v>
          </cell>
        </row>
        <row r="8">
          <cell r="G8">
            <v>0.43752091000000004</v>
          </cell>
        </row>
        <row r="9">
          <cell r="G9">
            <v>0.10282948</v>
          </cell>
        </row>
        <row r="10">
          <cell r="G10">
            <v>0.15531302999999999</v>
          </cell>
        </row>
        <row r="11">
          <cell r="G11">
            <v>2.0757928599999995</v>
          </cell>
        </row>
        <row r="12">
          <cell r="G12">
            <v>0.26315062000000006</v>
          </cell>
        </row>
        <row r="13">
          <cell r="G13">
            <v>0.19977266000000005</v>
          </cell>
        </row>
        <row r="14">
          <cell r="G14">
            <v>2.3225940000000004E-2</v>
          </cell>
        </row>
        <row r="15">
          <cell r="G15">
            <v>1.19000496</v>
          </cell>
        </row>
        <row r="16">
          <cell r="G16">
            <v>4.9874729999999999E-2</v>
          </cell>
        </row>
        <row r="17">
          <cell r="G17">
            <v>0</v>
          </cell>
        </row>
        <row r="18">
          <cell r="G18">
            <v>1.8599260000000003E-2</v>
          </cell>
        </row>
        <row r="19">
          <cell r="G19">
            <v>0.44230327000000003</v>
          </cell>
        </row>
        <row r="20">
          <cell r="G20">
            <v>7.3759400000000003E-2</v>
          </cell>
        </row>
        <row r="21">
          <cell r="G21">
            <v>0</v>
          </cell>
        </row>
        <row r="22">
          <cell r="G22">
            <v>0.12619232999999999</v>
          </cell>
        </row>
        <row r="23">
          <cell r="G23">
            <v>0.20203826999999999</v>
          </cell>
        </row>
        <row r="24">
          <cell r="G24">
            <v>6.8312900000000011E-3</v>
          </cell>
        </row>
        <row r="25">
          <cell r="G25">
            <v>1.1384000000000001E-4</v>
          </cell>
        </row>
        <row r="26">
          <cell r="G26">
            <v>2.5200734599999999</v>
          </cell>
        </row>
        <row r="27">
          <cell r="G27">
            <v>0.72480624999999999</v>
          </cell>
        </row>
        <row r="28">
          <cell r="G28">
            <v>1.4698850000000001E-2</v>
          </cell>
        </row>
        <row r="29">
          <cell r="G29">
            <v>6.6683199999999993E-3</v>
          </cell>
        </row>
        <row r="30">
          <cell r="G30">
            <v>9.0409999999999997E-5</v>
          </cell>
        </row>
        <row r="31">
          <cell r="G31">
            <v>6.3023849999999992E-2</v>
          </cell>
        </row>
        <row r="32">
          <cell r="G32">
            <v>1.1918459999999999E-2</v>
          </cell>
        </row>
        <row r="33">
          <cell r="G33">
            <v>1.8768330000000003E-2</v>
          </cell>
        </row>
        <row r="34">
          <cell r="G34">
            <v>0</v>
          </cell>
        </row>
        <row r="35">
          <cell r="G35">
            <v>0</v>
          </cell>
        </row>
        <row r="36">
          <cell r="G36">
            <v>1.6519280000000001E-2</v>
          </cell>
        </row>
        <row r="37">
          <cell r="G37">
            <v>4.2575660000000001E-2</v>
          </cell>
        </row>
        <row r="38">
          <cell r="G38">
            <v>1.5252810000000002E-2</v>
          </cell>
        </row>
        <row r="39">
          <cell r="G39">
            <v>1.4983000000000002E-4</v>
          </cell>
        </row>
        <row r="40">
          <cell r="G40">
            <v>0</v>
          </cell>
        </row>
        <row r="41">
          <cell r="G41">
            <v>0</v>
          </cell>
        </row>
        <row r="42">
          <cell r="G42">
            <v>4.1978369999999994E-2</v>
          </cell>
        </row>
        <row r="43">
          <cell r="G43">
            <v>0</v>
          </cell>
        </row>
        <row r="44">
          <cell r="G44">
            <v>0</v>
          </cell>
        </row>
        <row r="45">
          <cell r="G45">
            <v>0</v>
          </cell>
        </row>
        <row r="46">
          <cell r="G46">
            <v>6.3516599999999994E-3</v>
          </cell>
        </row>
        <row r="47">
          <cell r="G47">
            <v>0</v>
          </cell>
        </row>
        <row r="48">
          <cell r="G48">
            <v>0</v>
          </cell>
        </row>
        <row r="49">
          <cell r="G49">
            <v>0</v>
          </cell>
        </row>
        <row r="50">
          <cell r="G50">
            <v>0</v>
          </cell>
        </row>
        <row r="51">
          <cell r="G51">
            <v>8.7353199999999992E-2</v>
          </cell>
        </row>
        <row r="52">
          <cell r="G52">
            <v>1.4236000000000001E-4</v>
          </cell>
        </row>
        <row r="53">
          <cell r="G53">
            <v>0</v>
          </cell>
        </row>
        <row r="54">
          <cell r="G54">
            <v>0</v>
          </cell>
        </row>
        <row r="55">
          <cell r="G55">
            <v>4.0955000000000001E-4</v>
          </cell>
        </row>
        <row r="56">
          <cell r="G56">
            <v>0</v>
          </cell>
        </row>
        <row r="57">
          <cell r="G57">
            <v>4.9405599999999992E-3</v>
          </cell>
        </row>
        <row r="58">
          <cell r="G58">
            <v>0</v>
          </cell>
        </row>
        <row r="59">
          <cell r="G59">
            <v>1.4284300000000001E-3</v>
          </cell>
        </row>
        <row r="60">
          <cell r="G60">
            <v>13485.784368409992</v>
          </cell>
        </row>
        <row r="61">
          <cell r="G61">
            <v>5674.9721361300253</v>
          </cell>
        </row>
        <row r="62">
          <cell r="G62">
            <v>3060.3314264000119</v>
          </cell>
        </row>
        <row r="63">
          <cell r="G63">
            <v>2250.9303124399939</v>
          </cell>
        </row>
        <row r="64">
          <cell r="G64">
            <v>2435.1541768099987</v>
          </cell>
        </row>
        <row r="65">
          <cell r="G65">
            <v>1486.8335776200006</v>
          </cell>
        </row>
        <row r="66">
          <cell r="G66">
            <v>1221.8907447100003</v>
          </cell>
        </row>
        <row r="67">
          <cell r="G67">
            <v>1114.3649920399973</v>
          </cell>
        </row>
        <row r="68">
          <cell r="G68">
            <v>1245.3650249799998</v>
          </cell>
        </row>
        <row r="69">
          <cell r="G69">
            <v>711.02297238000051</v>
          </cell>
        </row>
        <row r="70">
          <cell r="G70">
            <v>165.66472550999961</v>
          </cell>
        </row>
        <row r="71">
          <cell r="G71">
            <v>104.69632063999994</v>
          </cell>
        </row>
        <row r="72">
          <cell r="G72">
            <v>138.51368812999999</v>
          </cell>
        </row>
        <row r="73">
          <cell r="G73">
            <v>34.298337899999972</v>
          </cell>
        </row>
        <row r="74">
          <cell r="G74">
            <v>27.248835909999922</v>
          </cell>
        </row>
        <row r="75">
          <cell r="G75">
            <v>78.176334740000016</v>
          </cell>
        </row>
        <row r="76">
          <cell r="G76">
            <v>19.696434960000008</v>
          </cell>
        </row>
        <row r="77">
          <cell r="G77">
            <v>13.566586499999991</v>
          </cell>
        </row>
        <row r="78">
          <cell r="G78">
            <v>15.521168699999997</v>
          </cell>
        </row>
        <row r="79">
          <cell r="G79">
            <v>0</v>
          </cell>
        </row>
        <row r="80">
          <cell r="G80">
            <v>15.146380939999993</v>
          </cell>
        </row>
        <row r="81">
          <cell r="G81">
            <v>14.116853359999995</v>
          </cell>
        </row>
        <row r="82">
          <cell r="G82">
            <v>3.4261450000000006E-2</v>
          </cell>
        </row>
        <row r="83">
          <cell r="G83">
            <v>5.3597708999999973</v>
          </cell>
        </row>
        <row r="84">
          <cell r="G84">
            <v>7.6192308599999992</v>
          </cell>
        </row>
        <row r="85">
          <cell r="G85">
            <v>6.0183399999999998E-2</v>
          </cell>
        </row>
        <row r="86">
          <cell r="G86">
            <v>1.6360541500000001</v>
          </cell>
        </row>
        <row r="87">
          <cell r="G87">
            <v>4.8965149999999999E-2</v>
          </cell>
        </row>
        <row r="88">
          <cell r="G88">
            <v>5.3221400000000004E-3</v>
          </cell>
        </row>
        <row r="89">
          <cell r="G89">
            <v>9.2226829999999996E-2</v>
          </cell>
        </row>
        <row r="90">
          <cell r="G90">
            <v>9.1771000000000008E-4</v>
          </cell>
        </row>
        <row r="91">
          <cell r="G91">
            <v>5.5543900000000002E-3</v>
          </cell>
        </row>
        <row r="92">
          <cell r="G92">
            <v>4.6956419999999999E-2</v>
          </cell>
        </row>
        <row r="93">
          <cell r="G93">
            <v>1.9886919999999999E-2</v>
          </cell>
        </row>
        <row r="94">
          <cell r="G94">
            <v>1.6642800000000002E-3</v>
          </cell>
        </row>
        <row r="95">
          <cell r="G95">
            <v>4.4479999999999997E-3</v>
          </cell>
        </row>
        <row r="96">
          <cell r="G96">
            <v>0.30372933000000002</v>
          </cell>
        </row>
        <row r="97">
          <cell r="G97">
            <v>0</v>
          </cell>
        </row>
        <row r="98">
          <cell r="G98">
            <v>1.2589299999999999E-3</v>
          </cell>
        </row>
        <row r="99">
          <cell r="G99">
            <v>1.04392E-3</v>
          </cell>
        </row>
        <row r="100">
          <cell r="G100">
            <v>0</v>
          </cell>
        </row>
        <row r="101">
          <cell r="G101">
            <v>0</v>
          </cell>
        </row>
        <row r="102">
          <cell r="G102">
            <v>0</v>
          </cell>
        </row>
        <row r="103">
          <cell r="G103">
            <v>5.0823750000000001E-2</v>
          </cell>
        </row>
        <row r="104">
          <cell r="G104">
            <v>3.45028E-3</v>
          </cell>
        </row>
        <row r="105">
          <cell r="G105">
            <v>0</v>
          </cell>
        </row>
        <row r="106">
          <cell r="G106">
            <v>4.2849999999999997E-3</v>
          </cell>
        </row>
        <row r="107">
          <cell r="G107">
            <v>13105.828424530011</v>
          </cell>
        </row>
        <row r="108">
          <cell r="G108">
            <v>2167.5362576799989</v>
          </cell>
        </row>
        <row r="109">
          <cell r="G109">
            <v>1801.1043782499978</v>
          </cell>
        </row>
        <row r="110">
          <cell r="G110">
            <v>621.18328832999885</v>
          </cell>
        </row>
        <row r="111">
          <cell r="G111">
            <v>737.90280199999904</v>
          </cell>
        </row>
        <row r="112">
          <cell r="G112">
            <v>364.25481362999972</v>
          </cell>
        </row>
        <row r="113">
          <cell r="G113">
            <v>240.24546738000066</v>
          </cell>
        </row>
        <row r="114">
          <cell r="G114">
            <v>297.53751403999985</v>
          </cell>
        </row>
        <row r="115">
          <cell r="G115">
            <v>217.53812239999976</v>
          </cell>
        </row>
        <row r="116">
          <cell r="G116">
            <v>120.79228452999992</v>
          </cell>
        </row>
        <row r="117">
          <cell r="G117">
            <v>122.60089737</v>
          </cell>
        </row>
        <row r="118">
          <cell r="G118">
            <v>59.481843009999984</v>
          </cell>
        </row>
        <row r="119">
          <cell r="G119">
            <v>71.538066729999983</v>
          </cell>
        </row>
        <row r="120">
          <cell r="G120">
            <v>43.683863389999999</v>
          </cell>
        </row>
        <row r="121">
          <cell r="G121">
            <v>39.963449809999979</v>
          </cell>
        </row>
        <row r="122">
          <cell r="G122">
            <v>42.401948899999958</v>
          </cell>
        </row>
        <row r="123">
          <cell r="G123">
            <v>36.035643829999998</v>
          </cell>
        </row>
        <row r="124">
          <cell r="G124">
            <v>21.08865320999999</v>
          </cell>
        </row>
        <row r="125">
          <cell r="G125">
            <v>15.52743587000001</v>
          </cell>
        </row>
        <row r="126">
          <cell r="G126">
            <v>43.59100274</v>
          </cell>
        </row>
        <row r="127">
          <cell r="G127">
            <v>1.1367995499999999</v>
          </cell>
        </row>
        <row r="128">
          <cell r="G128">
            <v>0.24060965000000009</v>
          </cell>
        </row>
        <row r="129">
          <cell r="G129">
            <v>0.16291331999999997</v>
          </cell>
        </row>
        <row r="130">
          <cell r="G130">
            <v>1.9012156299999998</v>
          </cell>
        </row>
        <row r="131">
          <cell r="G131">
            <v>2.3164034099999999</v>
          </cell>
        </row>
        <row r="132">
          <cell r="G132">
            <v>0.17282610000000004</v>
          </cell>
        </row>
        <row r="133">
          <cell r="G133">
            <v>0.61908911</v>
          </cell>
        </row>
        <row r="134">
          <cell r="G134">
            <v>0.25705944000000003</v>
          </cell>
        </row>
        <row r="135">
          <cell r="G135">
            <v>8.1614870000000006E-2</v>
          </cell>
        </row>
        <row r="136">
          <cell r="G136">
            <v>0.19465131000000002</v>
          </cell>
        </row>
        <row r="137">
          <cell r="G137">
            <v>6.5874999999999996E-3</v>
          </cell>
        </row>
        <row r="138">
          <cell r="G138">
            <v>0.34499441000000003</v>
          </cell>
        </row>
        <row r="139">
          <cell r="G139">
            <v>5.0580099999999999E-3</v>
          </cell>
        </row>
        <row r="140">
          <cell r="G140">
            <v>1.459857E-2</v>
          </cell>
        </row>
        <row r="141">
          <cell r="G141">
            <v>1.5239100000000001E-3</v>
          </cell>
        </row>
        <row r="142">
          <cell r="G142">
            <v>2.4806050000000003E-2</v>
          </cell>
        </row>
        <row r="143">
          <cell r="G143">
            <v>1.3651750000000001E-2</v>
          </cell>
        </row>
        <row r="144">
          <cell r="G144">
            <v>0</v>
          </cell>
        </row>
        <row r="145">
          <cell r="G145">
            <v>0</v>
          </cell>
        </row>
        <row r="146">
          <cell r="G146">
            <v>1.5838099999999999E-3</v>
          </cell>
        </row>
        <row r="147">
          <cell r="G147">
            <v>2586.6291446399946</v>
          </cell>
        </row>
        <row r="148">
          <cell r="G148">
            <v>1419.4629501800027</v>
          </cell>
        </row>
        <row r="149">
          <cell r="G149">
            <v>1262.0877471199976</v>
          </cell>
        </row>
        <row r="150">
          <cell r="G150">
            <v>1077.5172043900027</v>
          </cell>
        </row>
        <row r="151">
          <cell r="G151">
            <v>844.58017828999937</v>
          </cell>
        </row>
        <row r="152">
          <cell r="G152">
            <v>425.10702611999994</v>
          </cell>
        </row>
        <row r="153">
          <cell r="G153">
            <v>389.0494431500008</v>
          </cell>
        </row>
        <row r="154">
          <cell r="G154">
            <v>430.38731481000013</v>
          </cell>
        </row>
        <row r="155">
          <cell r="G155">
            <v>287.81407372000007</v>
          </cell>
        </row>
        <row r="156">
          <cell r="G156">
            <v>240.32362738000006</v>
          </cell>
        </row>
        <row r="157">
          <cell r="G157">
            <v>284.21827120000006</v>
          </cell>
        </row>
        <row r="158">
          <cell r="G158">
            <v>229.77016893999976</v>
          </cell>
        </row>
        <row r="159">
          <cell r="G159">
            <v>264.78243020000014</v>
          </cell>
        </row>
        <row r="160">
          <cell r="G160">
            <v>135.37393062000001</v>
          </cell>
        </row>
        <row r="161">
          <cell r="G161">
            <v>144.94365650999987</v>
          </cell>
        </row>
        <row r="162">
          <cell r="G162">
            <v>97.032027939999793</v>
          </cell>
        </row>
        <row r="163">
          <cell r="G163">
            <v>104.75940086999999</v>
          </cell>
        </row>
        <row r="164">
          <cell r="G164">
            <v>50.775565710000031</v>
          </cell>
        </row>
        <row r="165">
          <cell r="G165">
            <v>59.39551686999998</v>
          </cell>
        </row>
        <row r="166">
          <cell r="G166">
            <v>52.447181169999965</v>
          </cell>
        </row>
        <row r="167">
          <cell r="G167">
            <v>5.771181409999997</v>
          </cell>
        </row>
        <row r="168">
          <cell r="G168">
            <v>26.355238739999976</v>
          </cell>
        </row>
        <row r="169">
          <cell r="G169">
            <v>5.7813915300000005</v>
          </cell>
        </row>
        <row r="170">
          <cell r="G170">
            <v>12.129998989999994</v>
          </cell>
        </row>
        <row r="171">
          <cell r="G171">
            <v>23.52434645999999</v>
          </cell>
        </row>
        <row r="172">
          <cell r="G172">
            <v>33.684882119999997</v>
          </cell>
        </row>
        <row r="173">
          <cell r="G173">
            <v>5.2024875599999998</v>
          </cell>
        </row>
        <row r="174">
          <cell r="G174">
            <v>7.0854339100000052</v>
          </cell>
        </row>
        <row r="175">
          <cell r="G175">
            <v>3.7496095799999987</v>
          </cell>
        </row>
        <row r="176">
          <cell r="G176">
            <v>2.2717698999999993</v>
          </cell>
        </row>
        <row r="177">
          <cell r="G177">
            <v>5.2280051800000003</v>
          </cell>
        </row>
        <row r="178">
          <cell r="G178">
            <v>3.5368270600000002</v>
          </cell>
        </row>
        <row r="179">
          <cell r="G179">
            <v>2.7279417300000026</v>
          </cell>
        </row>
        <row r="180">
          <cell r="G180">
            <v>4.7874390599999996</v>
          </cell>
        </row>
        <row r="181">
          <cell r="G181">
            <v>1.38152323</v>
          </cell>
        </row>
        <row r="182">
          <cell r="G182">
            <v>2.4847458000000016</v>
          </cell>
        </row>
        <row r="183">
          <cell r="G183">
            <v>2.8385605900000002</v>
          </cell>
        </row>
        <row r="184">
          <cell r="G184">
            <v>0.23326644999999999</v>
          </cell>
        </row>
        <row r="185">
          <cell r="G185">
            <v>0.77696169000000004</v>
          </cell>
        </row>
        <row r="186">
          <cell r="G186">
            <v>0.42878293999999983</v>
          </cell>
        </row>
        <row r="187">
          <cell r="G187">
            <v>7.0484620000000012E-2</v>
          </cell>
        </row>
        <row r="188">
          <cell r="G188">
            <v>5.9528609999999996E-2</v>
          </cell>
        </row>
        <row r="189">
          <cell r="G189">
            <v>0.13087317000000001</v>
          </cell>
        </row>
        <row r="190">
          <cell r="G190">
            <v>0.19767511999999998</v>
          </cell>
        </row>
        <row r="191">
          <cell r="G191">
            <v>0.54232334999999998</v>
          </cell>
        </row>
        <row r="192">
          <cell r="G192">
            <v>0</v>
          </cell>
        </row>
        <row r="193">
          <cell r="G193">
            <v>6.9120000000000002E-5</v>
          </cell>
        </row>
        <row r="194">
          <cell r="G194">
            <v>6.8920000000000006E-4</v>
          </cell>
        </row>
        <row r="195">
          <cell r="G195">
            <v>7.569563E-2</v>
          </cell>
        </row>
        <row r="196">
          <cell r="G196">
            <v>2.0425299999999999E-3</v>
          </cell>
        </row>
        <row r="197">
          <cell r="G197">
            <v>0</v>
          </cell>
        </row>
        <row r="198">
          <cell r="G198">
            <v>1.4161799999999997E-3</v>
          </cell>
        </row>
        <row r="199">
          <cell r="G199">
            <v>6.0133299999999999E-3</v>
          </cell>
        </row>
        <row r="200">
          <cell r="G200">
            <v>0</v>
          </cell>
        </row>
        <row r="201">
          <cell r="G201">
            <v>9.7918000000000007E-4</v>
          </cell>
        </row>
        <row r="202">
          <cell r="G202">
            <v>0</v>
          </cell>
        </row>
        <row r="203">
          <cell r="G203">
            <v>7.8865307399999987</v>
          </cell>
        </row>
        <row r="204">
          <cell r="G204">
            <v>0</v>
          </cell>
        </row>
        <row r="205">
          <cell r="G205">
            <v>1.1083790000000001E-2</v>
          </cell>
        </row>
        <row r="206">
          <cell r="G206">
            <v>285.67718296999959</v>
          </cell>
        </row>
        <row r="207">
          <cell r="G207">
            <v>130.13925273999999</v>
          </cell>
        </row>
        <row r="208">
          <cell r="G208">
            <v>0.23658778000000003</v>
          </cell>
        </row>
        <row r="209">
          <cell r="G209">
            <v>8.0124269999999997E-2</v>
          </cell>
        </row>
        <row r="210">
          <cell r="G210">
            <v>5.6247999999999992E-3</v>
          </cell>
        </row>
        <row r="211">
          <cell r="G211">
            <v>1.0672449999999998E-2</v>
          </cell>
        </row>
        <row r="212">
          <cell r="G212">
            <v>4.1066679999999994E-2</v>
          </cell>
        </row>
        <row r="213">
          <cell r="G213">
            <v>7.437590999999999E-2</v>
          </cell>
        </row>
        <row r="214">
          <cell r="G214">
            <v>0</v>
          </cell>
        </row>
        <row r="215">
          <cell r="G215">
            <v>7.9553999999999996E-4</v>
          </cell>
        </row>
        <row r="216">
          <cell r="G216">
            <v>6.1187000000000004E-4</v>
          </cell>
        </row>
        <row r="217">
          <cell r="G217">
            <v>0</v>
          </cell>
        </row>
        <row r="218">
          <cell r="G218">
            <v>4.1731299999999997E-3</v>
          </cell>
        </row>
        <row r="219">
          <cell r="G219">
            <v>0</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
      <sheetName val="COMENTARIOS_DIC2015"/>
      <sheetName val="GRAFICO"/>
      <sheetName val="COMENTARIOS"/>
      <sheetName val="GRAFICAS"/>
      <sheetName val="C_01"/>
      <sheetName val="C_02"/>
      <sheetName val="C_2.1.1"/>
      <sheetName val="C_2.1.2"/>
      <sheetName val="C_2.2.1"/>
      <sheetName val="C_2.3.1"/>
      <sheetName val="C_2.4.1"/>
      <sheetName val="C_2.4.2"/>
      <sheetName val="C_2.5.1"/>
      <sheetName val="C_2.5.2"/>
      <sheetName val="C_3.1.1"/>
      <sheetName val="C_3.1.2"/>
      <sheetName val="C_3.2.1"/>
      <sheetName val="C_3.3.1"/>
      <sheetName val="C_3.4.1"/>
      <sheetName val="C_3.5.1"/>
      <sheetName val="C_3.5.2"/>
      <sheetName val="C_3.6.1"/>
      <sheetName val="C_3.6.2"/>
      <sheetName val="C_4.1"/>
      <sheetName val="C_4.2"/>
      <sheetName val="C5.1"/>
      <sheetName val="C5.2"/>
      <sheetName val="Hoja2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J22"/>
  <sheetViews>
    <sheetView tabSelected="1" zoomScaleNormal="100" workbookViewId="0">
      <selection activeCell="N25" sqref="N25"/>
    </sheetView>
  </sheetViews>
  <sheetFormatPr baseColWidth="10" defaultColWidth="11.42578125" defaultRowHeight="15" x14ac:dyDescent="0.25"/>
  <cols>
    <col min="1" max="7" width="11.42578125" style="1"/>
    <col min="8" max="8" width="14" style="1" customWidth="1"/>
    <col min="9" max="16384" width="11.42578125" style="1"/>
  </cols>
  <sheetData>
    <row r="1" spans="2:10" x14ac:dyDescent="0.25">
      <c r="B1" s="45" t="s">
        <v>5</v>
      </c>
      <c r="C1" s="45"/>
      <c r="D1" s="45"/>
      <c r="E1" s="45"/>
      <c r="F1" s="45"/>
      <c r="G1" s="45"/>
      <c r="H1" s="45"/>
      <c r="I1" s="45"/>
    </row>
    <row r="2" spans="2:10" x14ac:dyDescent="0.25">
      <c r="B2" s="46" t="s">
        <v>6</v>
      </c>
      <c r="C2" s="46"/>
      <c r="D2" s="46"/>
      <c r="E2" s="46"/>
      <c r="F2" s="46"/>
      <c r="G2" s="46"/>
      <c r="H2" s="46"/>
      <c r="I2" s="46"/>
    </row>
    <row r="3" spans="2:10" x14ac:dyDescent="0.25">
      <c r="B3" s="33"/>
      <c r="C3" s="33"/>
      <c r="D3" s="33"/>
      <c r="E3" s="33"/>
      <c r="F3" s="33"/>
      <c r="G3" s="33"/>
      <c r="H3" s="33"/>
      <c r="I3" s="33"/>
    </row>
    <row r="4" spans="2:10" ht="22.5" customHeight="1" x14ac:dyDescent="0.25">
      <c r="B4" s="40"/>
      <c r="C4" s="24">
        <v>2013</v>
      </c>
      <c r="D4" s="24">
        <v>2014</v>
      </c>
      <c r="E4" s="25">
        <v>2015</v>
      </c>
      <c r="F4" s="25">
        <v>2016</v>
      </c>
      <c r="G4" s="26">
        <v>2017</v>
      </c>
      <c r="H4" s="26" t="s">
        <v>7</v>
      </c>
      <c r="I4" s="36" t="s">
        <v>8</v>
      </c>
      <c r="J4" s="3"/>
    </row>
    <row r="5" spans="2:10" x14ac:dyDescent="0.25">
      <c r="B5" s="34" t="s">
        <v>0</v>
      </c>
      <c r="C5" s="29">
        <v>425.11898558999911</v>
      </c>
      <c r="D5" s="29">
        <v>919.96982390000005</v>
      </c>
      <c r="E5" s="29">
        <v>452.1619966000008</v>
      </c>
      <c r="F5" s="29">
        <v>310.98551107999964</v>
      </c>
      <c r="G5" s="30">
        <v>328.47986179000014</v>
      </c>
      <c r="H5" s="31">
        <v>2.6648252009495313E-3</v>
      </c>
      <c r="I5" s="37">
        <v>5.6254552339900288E-2</v>
      </c>
      <c r="J5" s="39"/>
    </row>
    <row r="6" spans="2:10" x14ac:dyDescent="0.25">
      <c r="B6" s="34" t="s">
        <v>1</v>
      </c>
      <c r="C6" s="29">
        <v>58336.797697420399</v>
      </c>
      <c r="D6" s="29">
        <v>53925.391988559924</v>
      </c>
      <c r="E6" s="29">
        <v>44610.381943080873</v>
      </c>
      <c r="F6" s="29">
        <v>42471.826306159412</v>
      </c>
      <c r="G6" s="30">
        <v>48080.010307451186</v>
      </c>
      <c r="H6" s="31">
        <v>0.39005381465704708</v>
      </c>
      <c r="I6" s="37">
        <v>0.13204480449851652</v>
      </c>
      <c r="J6" s="39"/>
    </row>
    <row r="7" spans="2:10" x14ac:dyDescent="0.25">
      <c r="B7" s="34" t="s">
        <v>2</v>
      </c>
      <c r="C7" s="29">
        <v>56608.903654610018</v>
      </c>
      <c r="D7" s="29">
        <v>55103.96461072057</v>
      </c>
      <c r="E7" s="29">
        <v>48473.224739980345</v>
      </c>
      <c r="F7" s="29">
        <v>48299.974697049634</v>
      </c>
      <c r="G7" s="30">
        <v>52472.085509838886</v>
      </c>
      <c r="H7" s="31">
        <v>0.42568495691340491</v>
      </c>
      <c r="I7" s="37">
        <v>8.6379151106348306E-2</v>
      </c>
      <c r="J7" s="39"/>
    </row>
    <row r="8" spans="2:10" x14ac:dyDescent="0.25">
      <c r="B8" s="34" t="s">
        <v>3</v>
      </c>
      <c r="C8" s="29">
        <v>1392.8951482899995</v>
      </c>
      <c r="D8" s="29">
        <v>1324.0159164599963</v>
      </c>
      <c r="E8" s="29">
        <v>901.40257579999991</v>
      </c>
      <c r="F8" s="29">
        <v>812.85126319999733</v>
      </c>
      <c r="G8" s="30">
        <v>750.24902585000052</v>
      </c>
      <c r="H8" s="31">
        <v>6.0864690461635527E-3</v>
      </c>
      <c r="I8" s="37">
        <v>-7.7015611815065776E-2</v>
      </c>
      <c r="J8" s="39"/>
    </row>
    <row r="9" spans="2:10" x14ac:dyDescent="0.25">
      <c r="B9" s="34" t="s">
        <v>4</v>
      </c>
      <c r="C9" s="29">
        <v>25344.986261939735</v>
      </c>
      <c r="D9" s="29">
        <v>22920.59685714966</v>
      </c>
      <c r="E9" s="29">
        <v>18932.64772821014</v>
      </c>
      <c r="F9" s="29">
        <v>18504.343817940269</v>
      </c>
      <c r="G9" s="30">
        <v>20343.59639873973</v>
      </c>
      <c r="H9" s="31">
        <v>0.16503942757978271</v>
      </c>
      <c r="I9" s="37">
        <v>9.9395720210098792E-2</v>
      </c>
      <c r="J9" s="39"/>
    </row>
    <row r="10" spans="2:10" x14ac:dyDescent="0.25">
      <c r="B10" s="34" t="s">
        <v>17</v>
      </c>
      <c r="C10" s="29">
        <v>1650.7872872399996</v>
      </c>
      <c r="D10" s="29">
        <v>1531.9410588899987</v>
      </c>
      <c r="E10" s="29">
        <v>1176.2951764499992</v>
      </c>
      <c r="F10" s="29">
        <v>1134.9275686700005</v>
      </c>
      <c r="G10" s="30">
        <v>1290.6477169600007</v>
      </c>
      <c r="H10" s="31">
        <v>1.0470506602629395E-2</v>
      </c>
      <c r="I10" s="37">
        <v>0.13720712456785744</v>
      </c>
      <c r="J10" s="39"/>
    </row>
    <row r="11" spans="2:10" x14ac:dyDescent="0.25">
      <c r="B11" s="35" t="s">
        <v>9</v>
      </c>
      <c r="C11" s="27">
        <v>143759.48903509439</v>
      </c>
      <c r="D11" s="27">
        <v>135725.88025568333</v>
      </c>
      <c r="E11" s="27">
        <v>114546.11416012209</v>
      </c>
      <c r="F11" s="27">
        <v>111534.90916409918</v>
      </c>
      <c r="G11" s="41">
        <v>123265.06882063262</v>
      </c>
      <c r="H11" s="28">
        <v>1</v>
      </c>
      <c r="I11" s="38">
        <v>0.10517029820031576</v>
      </c>
      <c r="J11" s="39"/>
    </row>
    <row r="12" spans="2:10" ht="24" customHeight="1" x14ac:dyDescent="0.25">
      <c r="B12" s="43" t="s">
        <v>20</v>
      </c>
      <c r="C12" s="43"/>
      <c r="D12" s="43"/>
      <c r="E12" s="43"/>
      <c r="F12" s="43"/>
      <c r="G12" s="43"/>
      <c r="H12" s="43"/>
      <c r="I12" s="43"/>
    </row>
    <row r="13" spans="2:10" ht="22.5" customHeight="1" x14ac:dyDescent="0.25">
      <c r="B13" s="44" t="s">
        <v>19</v>
      </c>
      <c r="C13" s="44"/>
      <c r="D13" s="44"/>
      <c r="E13" s="44"/>
      <c r="F13" s="44"/>
      <c r="G13" s="44"/>
      <c r="H13" s="44"/>
      <c r="I13" s="44"/>
    </row>
    <row r="15" spans="2:10" x14ac:dyDescent="0.25">
      <c r="B15" s="32"/>
      <c r="C15" s="32"/>
      <c r="D15" s="32"/>
      <c r="E15" s="32"/>
      <c r="F15" s="32"/>
      <c r="G15" s="32"/>
      <c r="H15" s="32"/>
      <c r="I15" s="32"/>
    </row>
    <row r="16" spans="2:10" x14ac:dyDescent="0.25">
      <c r="B16" s="7"/>
      <c r="C16" s="32"/>
      <c r="D16" s="32"/>
      <c r="E16" s="32"/>
      <c r="F16" s="32"/>
      <c r="G16" s="32"/>
      <c r="H16" s="32"/>
      <c r="I16" s="32"/>
    </row>
    <row r="17" spans="2:9" x14ac:dyDescent="0.25">
      <c r="B17" s="7"/>
      <c r="C17" s="32"/>
      <c r="D17" s="32"/>
      <c r="E17" s="32"/>
      <c r="F17" s="32"/>
      <c r="G17" s="32"/>
      <c r="H17" s="32"/>
      <c r="I17" s="32"/>
    </row>
    <row r="18" spans="2:9" x14ac:dyDescent="0.25">
      <c r="B18" s="32"/>
      <c r="C18" s="32"/>
      <c r="D18" s="32"/>
      <c r="E18" s="32"/>
      <c r="F18" s="32"/>
      <c r="G18" s="32"/>
      <c r="H18" s="32"/>
      <c r="I18" s="32"/>
    </row>
    <row r="19" spans="2:9" x14ac:dyDescent="0.25">
      <c r="B19" s="32"/>
      <c r="C19" s="32"/>
      <c r="D19" s="32"/>
      <c r="E19" s="32"/>
      <c r="F19" s="32"/>
      <c r="G19" s="32"/>
      <c r="H19" s="32"/>
      <c r="I19" s="32"/>
    </row>
    <row r="20" spans="2:9" x14ac:dyDescent="0.25">
      <c r="B20" s="32"/>
      <c r="C20" s="32"/>
      <c r="D20" s="32"/>
      <c r="E20" s="32"/>
      <c r="F20" s="32"/>
      <c r="G20" s="32"/>
      <c r="H20" s="32"/>
      <c r="I20" s="32"/>
    </row>
    <row r="21" spans="2:9" x14ac:dyDescent="0.25">
      <c r="B21" s="32"/>
      <c r="C21" s="32"/>
      <c r="D21" s="32"/>
      <c r="E21" s="32"/>
      <c r="F21" s="32"/>
      <c r="G21" s="32"/>
      <c r="H21" s="32"/>
      <c r="I21" s="32"/>
    </row>
    <row r="22" spans="2:9" x14ac:dyDescent="0.25">
      <c r="B22" s="32"/>
      <c r="C22" s="32"/>
      <c r="D22" s="32"/>
      <c r="E22" s="32"/>
      <c r="F22" s="32"/>
      <c r="G22" s="32"/>
      <c r="H22" s="32"/>
      <c r="I22" s="32"/>
    </row>
  </sheetData>
  <mergeCells count="4">
    <mergeCell ref="B12:I12"/>
    <mergeCell ref="B13:I13"/>
    <mergeCell ref="B1:I1"/>
    <mergeCell ref="B2:I2"/>
  </mergeCell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L53"/>
  <sheetViews>
    <sheetView zoomScaleNormal="100" workbookViewId="0">
      <selection activeCell="I41" sqref="I41"/>
    </sheetView>
  </sheetViews>
  <sheetFormatPr baseColWidth="10" defaultRowHeight="12.75" x14ac:dyDescent="0.2"/>
  <cols>
    <col min="2" max="2" width="16.28515625" style="55" customWidth="1"/>
    <col min="3" max="3" width="31.140625" style="55" customWidth="1"/>
    <col min="4" max="6" width="13.42578125" style="55" bestFit="1" customWidth="1"/>
    <col min="7" max="7" width="11.5703125" style="55" bestFit="1" customWidth="1"/>
    <col min="8" max="8" width="13.42578125" style="55" bestFit="1" customWidth="1"/>
    <col min="9" max="9" width="18.140625" style="55" customWidth="1"/>
    <col min="10" max="10" width="15.7109375" style="55" customWidth="1"/>
    <col min="11" max="11" width="11.5703125" style="55" bestFit="1" customWidth="1"/>
  </cols>
  <sheetData>
    <row r="1" spans="1:12" x14ac:dyDescent="0.2">
      <c r="B1" s="56" t="s">
        <v>320</v>
      </c>
    </row>
    <row r="2" spans="1:12" x14ac:dyDescent="0.2">
      <c r="B2" s="57" t="s">
        <v>321</v>
      </c>
    </row>
    <row r="3" spans="1:12" x14ac:dyDescent="0.2">
      <c r="B3" s="359"/>
    </row>
    <row r="4" spans="1:12" ht="39.75" customHeight="1" x14ac:dyDescent="0.2">
      <c r="A4" s="283"/>
      <c r="B4" s="360" t="s">
        <v>322</v>
      </c>
      <c r="C4" s="361"/>
      <c r="D4" s="362">
        <v>2013</v>
      </c>
      <c r="E4" s="362">
        <v>2014</v>
      </c>
      <c r="F4" s="362">
        <v>2015</v>
      </c>
      <c r="G4" s="362">
        <v>2016</v>
      </c>
      <c r="H4" s="363">
        <v>2017</v>
      </c>
      <c r="I4" s="363" t="s">
        <v>323</v>
      </c>
      <c r="J4" s="363" t="s">
        <v>324</v>
      </c>
      <c r="K4" s="364" t="s">
        <v>8</v>
      </c>
      <c r="L4" s="283"/>
    </row>
    <row r="5" spans="1:12" ht="51" customHeight="1" x14ac:dyDescent="0.2">
      <c r="A5" s="283"/>
      <c r="B5" s="122" t="s">
        <v>325</v>
      </c>
      <c r="C5" s="365" t="s">
        <v>326</v>
      </c>
      <c r="D5" s="366">
        <v>32.17</v>
      </c>
      <c r="E5" s="366">
        <v>24.486550000000001</v>
      </c>
      <c r="F5" s="366">
        <v>43141.793489999996</v>
      </c>
      <c r="G5" s="366">
        <v>58550.071389999997</v>
      </c>
      <c r="H5" s="367">
        <v>77467.584460000013</v>
      </c>
      <c r="I5" s="368">
        <v>0.31153290685627905</v>
      </c>
      <c r="J5" s="368">
        <v>7.6169574803144485E-2</v>
      </c>
      <c r="K5" s="369">
        <v>0.32309974387547902</v>
      </c>
    </row>
    <row r="6" spans="1:12" ht="61.5" customHeight="1" x14ac:dyDescent="0.2">
      <c r="A6" s="283"/>
      <c r="B6" s="122"/>
      <c r="C6" s="365" t="s">
        <v>327</v>
      </c>
      <c r="D6" s="366">
        <v>19427.996749999998</v>
      </c>
      <c r="E6" s="366">
        <v>29505.041300000008</v>
      </c>
      <c r="F6" s="366">
        <v>32495.319079999987</v>
      </c>
      <c r="G6" s="366">
        <v>36916.767140000004</v>
      </c>
      <c r="H6" s="367">
        <v>35529.978410000011</v>
      </c>
      <c r="I6" s="368">
        <v>0.14288243956184582</v>
      </c>
      <c r="J6" s="368">
        <v>3.4934655147947594E-2</v>
      </c>
      <c r="K6" s="369">
        <v>-3.7565280966799008E-2</v>
      </c>
    </row>
    <row r="7" spans="1:12" ht="32.25" customHeight="1" x14ac:dyDescent="0.2">
      <c r="A7" s="283"/>
      <c r="B7" s="122"/>
      <c r="C7" s="370" t="s">
        <v>328</v>
      </c>
      <c r="D7" s="366">
        <v>20001.491580000002</v>
      </c>
      <c r="E7" s="366">
        <v>12609.38413</v>
      </c>
      <c r="F7" s="366">
        <v>15975.740919999998</v>
      </c>
      <c r="G7" s="366">
        <v>15817.968289999999</v>
      </c>
      <c r="H7" s="367">
        <v>27767.314509999997</v>
      </c>
      <c r="I7" s="368">
        <v>0.11166518570563461</v>
      </c>
      <c r="J7" s="368">
        <v>2.7302058717784936E-2</v>
      </c>
      <c r="K7" s="369">
        <v>0.75542863665710369</v>
      </c>
    </row>
    <row r="8" spans="1:12" ht="43.5" customHeight="1" x14ac:dyDescent="0.2">
      <c r="A8" s="283"/>
      <c r="B8" s="122"/>
      <c r="C8" s="365" t="s">
        <v>329</v>
      </c>
      <c r="D8" s="366">
        <v>48131.170239999999</v>
      </c>
      <c r="E8" s="366">
        <v>49302.490839999991</v>
      </c>
      <c r="F8" s="366">
        <v>32964.915609999996</v>
      </c>
      <c r="G8" s="366">
        <v>33147.290390000002</v>
      </c>
      <c r="H8" s="367">
        <v>27103.504270000001</v>
      </c>
      <c r="I8" s="368">
        <v>0.10899569839543014</v>
      </c>
      <c r="J8" s="368">
        <v>2.6649370963503911E-2</v>
      </c>
      <c r="K8" s="369">
        <v>-0.18233122674254276</v>
      </c>
    </row>
    <row r="9" spans="1:12" ht="51" customHeight="1" x14ac:dyDescent="0.2">
      <c r="A9" s="283"/>
      <c r="B9" s="122"/>
      <c r="C9" s="370" t="s">
        <v>330</v>
      </c>
      <c r="D9" s="366">
        <v>38788.31093</v>
      </c>
      <c r="E9" s="366">
        <v>29359.215169999999</v>
      </c>
      <c r="F9" s="366">
        <v>19658.797070000004</v>
      </c>
      <c r="G9" s="366">
        <v>19648.12904</v>
      </c>
      <c r="H9" s="367">
        <v>22773.810320000004</v>
      </c>
      <c r="I9" s="368">
        <v>9.1584000955218722E-2</v>
      </c>
      <c r="J9" s="368">
        <v>2.2392223286858168E-2</v>
      </c>
      <c r="K9" s="369">
        <v>0.15908289657690511</v>
      </c>
    </row>
    <row r="10" spans="1:12" x14ac:dyDescent="0.2">
      <c r="A10" s="283"/>
      <c r="B10" s="122"/>
      <c r="C10" s="371" t="s">
        <v>61</v>
      </c>
      <c r="D10" s="366">
        <v>26358.541519999999</v>
      </c>
      <c r="E10" s="366">
        <v>31508.760900000001</v>
      </c>
      <c r="F10" s="366">
        <v>29530.333930000001</v>
      </c>
      <c r="G10" s="366">
        <v>41438.437239999992</v>
      </c>
      <c r="H10" s="367">
        <v>58023.623919999998</v>
      </c>
      <c r="I10" s="368">
        <v>0.23333976852559166</v>
      </c>
      <c r="J10" s="368">
        <v>5.7051407931868837E-2</v>
      </c>
      <c r="K10" s="369">
        <v>0.40023677977871563</v>
      </c>
    </row>
    <row r="11" spans="1:12" ht="38.25" customHeight="1" x14ac:dyDescent="0.2">
      <c r="A11" s="283"/>
      <c r="B11" s="122"/>
      <c r="C11" s="372" t="s">
        <v>331</v>
      </c>
      <c r="D11" s="373">
        <v>152739.68101999999</v>
      </c>
      <c r="E11" s="373">
        <v>152309.37888999999</v>
      </c>
      <c r="F11" s="373">
        <v>173766.90009999997</v>
      </c>
      <c r="G11" s="373">
        <v>205518.66349000001</v>
      </c>
      <c r="H11" s="374">
        <v>248665.81589000003</v>
      </c>
      <c r="I11" s="375">
        <v>1</v>
      </c>
      <c r="J11" s="375">
        <v>0.24449929085110794</v>
      </c>
      <c r="K11" s="376">
        <v>0.20994274518576472</v>
      </c>
    </row>
    <row r="12" spans="1:12" ht="51" customHeight="1" x14ac:dyDescent="0.2">
      <c r="A12" s="283"/>
      <c r="B12" s="122" t="s">
        <v>332</v>
      </c>
      <c r="C12" s="370" t="s">
        <v>333</v>
      </c>
      <c r="D12" s="366">
        <v>213269.74737</v>
      </c>
      <c r="E12" s="366">
        <v>175209.39134999999</v>
      </c>
      <c r="F12" s="366">
        <v>167718.24964000002</v>
      </c>
      <c r="G12" s="366">
        <v>172518.66212999998</v>
      </c>
      <c r="H12" s="367">
        <v>178794.92885000003</v>
      </c>
      <c r="I12" s="368">
        <v>0.73321108212086872</v>
      </c>
      <c r="J12" s="368">
        <v>0.1757991268527927</v>
      </c>
      <c r="K12" s="369">
        <v>3.6380219058681496E-2</v>
      </c>
    </row>
    <row r="13" spans="1:12" ht="60.75" customHeight="1" x14ac:dyDescent="0.2">
      <c r="A13" s="283"/>
      <c r="B13" s="122"/>
      <c r="C13" s="365" t="s">
        <v>334</v>
      </c>
      <c r="D13" s="366">
        <v>23738.245589999999</v>
      </c>
      <c r="E13" s="366">
        <v>179970.36861999996</v>
      </c>
      <c r="F13" s="366">
        <v>12710.238889999997</v>
      </c>
      <c r="G13" s="366">
        <v>16750.10023</v>
      </c>
      <c r="H13" s="367">
        <v>14709.23553</v>
      </c>
      <c r="I13" s="368">
        <v>6.0320360143827585E-2</v>
      </c>
      <c r="J13" s="368">
        <v>1.446277464063587E-2</v>
      </c>
      <c r="K13" s="369">
        <v>-0.12184193956909828</v>
      </c>
    </row>
    <row r="14" spans="1:12" ht="37.5" customHeight="1" x14ac:dyDescent="0.2">
      <c r="A14" s="283"/>
      <c r="B14" s="122"/>
      <c r="C14" s="365" t="s">
        <v>335</v>
      </c>
      <c r="D14" s="366">
        <v>10912.823259999997</v>
      </c>
      <c r="E14" s="366">
        <v>15501.515490000007</v>
      </c>
      <c r="F14" s="366">
        <v>12856.574189999996</v>
      </c>
      <c r="G14" s="366">
        <v>18772.540189999996</v>
      </c>
      <c r="H14" s="367">
        <v>11375.585330000007</v>
      </c>
      <c r="I14" s="368">
        <v>4.6649562620229672E-2</v>
      </c>
      <c r="J14" s="368">
        <v>1.1184981483066479E-2</v>
      </c>
      <c r="K14" s="369">
        <v>-0.394030577915092</v>
      </c>
    </row>
    <row r="15" spans="1:12" ht="42.75" customHeight="1" x14ac:dyDescent="0.2">
      <c r="A15" s="283"/>
      <c r="B15" s="122"/>
      <c r="C15" s="370" t="s">
        <v>336</v>
      </c>
      <c r="D15" s="366">
        <v>12403.59384</v>
      </c>
      <c r="E15" s="366">
        <v>10171.37276</v>
      </c>
      <c r="F15" s="366">
        <v>10297.760799999998</v>
      </c>
      <c r="G15" s="366">
        <v>8874.069019999999</v>
      </c>
      <c r="H15" s="367">
        <v>9693.2051199999987</v>
      </c>
      <c r="I15" s="368">
        <v>3.9750374694448407E-2</v>
      </c>
      <c r="J15" s="368">
        <v>9.5307904282376909E-3</v>
      </c>
      <c r="K15" s="369">
        <v>9.2306708247802183E-2</v>
      </c>
    </row>
    <row r="16" spans="1:12" ht="57" customHeight="1" x14ac:dyDescent="0.2">
      <c r="A16" s="283"/>
      <c r="B16" s="122"/>
      <c r="C16" s="365" t="s">
        <v>337</v>
      </c>
      <c r="D16" s="366">
        <v>7386.0422099999996</v>
      </c>
      <c r="E16" s="366">
        <v>6870.5358699999979</v>
      </c>
      <c r="F16" s="366">
        <v>7951.8736700000018</v>
      </c>
      <c r="G16" s="366">
        <v>7951.8013100000026</v>
      </c>
      <c r="H16" s="367">
        <v>7405.3167700000004</v>
      </c>
      <c r="I16" s="368">
        <v>3.0368089057686468E-2</v>
      </c>
      <c r="J16" s="368">
        <v>7.2812368371282408E-3</v>
      </c>
      <c r="K16" s="369">
        <v>-6.8724622094462506E-2</v>
      </c>
    </row>
    <row r="17" spans="1:11" x14ac:dyDescent="0.2">
      <c r="A17" s="283"/>
      <c r="B17" s="122"/>
      <c r="C17" s="371" t="s">
        <v>61</v>
      </c>
      <c r="D17" s="366">
        <v>23231.742100000007</v>
      </c>
      <c r="E17" s="366">
        <v>21744.727279999996</v>
      </c>
      <c r="F17" s="366">
        <v>21139.797610000001</v>
      </c>
      <c r="G17" s="366">
        <v>20729.139249999993</v>
      </c>
      <c r="H17" s="367">
        <v>21873.646639999999</v>
      </c>
      <c r="I17" s="368">
        <v>8.9700531362939165E-2</v>
      </c>
      <c r="J17" s="368">
        <v>2.1507142317356176E-2</v>
      </c>
      <c r="K17" s="369">
        <v>5.5212489828780908E-2</v>
      </c>
    </row>
    <row r="18" spans="1:11" ht="38.25" customHeight="1" x14ac:dyDescent="0.2">
      <c r="A18" s="283"/>
      <c r="B18" s="122"/>
      <c r="C18" s="342" t="s">
        <v>338</v>
      </c>
      <c r="D18" s="373">
        <v>290942.19437000004</v>
      </c>
      <c r="E18" s="373">
        <v>409467.91136999999</v>
      </c>
      <c r="F18" s="373">
        <v>232674.49480000001</v>
      </c>
      <c r="G18" s="373">
        <v>245596.31212999998</v>
      </c>
      <c r="H18" s="374">
        <v>243851.91824000003</v>
      </c>
      <c r="I18" s="375">
        <v>1</v>
      </c>
      <c r="J18" s="375">
        <v>0.23976605255921715</v>
      </c>
      <c r="K18" s="376">
        <v>-7.1026876375757109E-3</v>
      </c>
    </row>
    <row r="19" spans="1:11" ht="46.5" customHeight="1" x14ac:dyDescent="0.2">
      <c r="A19" s="283"/>
      <c r="B19" s="122" t="s">
        <v>339</v>
      </c>
      <c r="C19" s="370" t="s">
        <v>340</v>
      </c>
      <c r="D19" s="366">
        <v>107480.16404</v>
      </c>
      <c r="E19" s="366">
        <v>101307.91951000001</v>
      </c>
      <c r="F19" s="366">
        <v>102812.08979999999</v>
      </c>
      <c r="G19" s="366">
        <v>102066.03124000003</v>
      </c>
      <c r="H19" s="367">
        <v>81811.362870000012</v>
      </c>
      <c r="I19" s="368">
        <v>0.35342373875754934</v>
      </c>
      <c r="J19" s="368">
        <v>8.0440570947339723E-2</v>
      </c>
      <c r="K19" s="369">
        <v>-0.19844671262246694</v>
      </c>
    </row>
    <row r="20" spans="1:11" ht="42" customHeight="1" x14ac:dyDescent="0.2">
      <c r="A20" s="283"/>
      <c r="B20" s="122"/>
      <c r="C20" s="365" t="s">
        <v>341</v>
      </c>
      <c r="D20" s="366">
        <v>17895.87946</v>
      </c>
      <c r="E20" s="366">
        <v>20209.968359999999</v>
      </c>
      <c r="F20" s="366">
        <v>16516.952519999999</v>
      </c>
      <c r="G20" s="366">
        <v>19183.863640000003</v>
      </c>
      <c r="H20" s="367">
        <v>24101.057129999997</v>
      </c>
      <c r="I20" s="368">
        <v>0.10411616944248919</v>
      </c>
      <c r="J20" s="368">
        <v>2.3697231386455356E-2</v>
      </c>
      <c r="K20" s="369">
        <v>0.25631924737763589</v>
      </c>
    </row>
    <row r="21" spans="1:11" ht="39" customHeight="1" x14ac:dyDescent="0.2">
      <c r="A21" s="283"/>
      <c r="B21" s="122"/>
      <c r="C21" s="365" t="s">
        <v>342</v>
      </c>
      <c r="D21" s="366">
        <v>17550.83539</v>
      </c>
      <c r="E21" s="366">
        <v>13574.378460000002</v>
      </c>
      <c r="F21" s="366">
        <v>22203.272630000003</v>
      </c>
      <c r="G21" s="366">
        <v>19545.12573</v>
      </c>
      <c r="H21" s="367">
        <v>18738.431860000001</v>
      </c>
      <c r="I21" s="368">
        <v>8.0949716690800533E-2</v>
      </c>
      <c r="J21" s="368">
        <v>1.8424459691148292E-2</v>
      </c>
      <c r="K21" s="369">
        <v>-4.12734039751812E-2</v>
      </c>
    </row>
    <row r="22" spans="1:11" ht="30" customHeight="1" x14ac:dyDescent="0.2">
      <c r="A22" s="283"/>
      <c r="B22" s="122"/>
      <c r="C22" s="365" t="s">
        <v>343</v>
      </c>
      <c r="D22" s="366">
        <v>24525.81509</v>
      </c>
      <c r="E22" s="366">
        <v>51992.638340000005</v>
      </c>
      <c r="F22" s="366">
        <v>64435.979730000014</v>
      </c>
      <c r="G22" s="366">
        <v>21373.804960000001</v>
      </c>
      <c r="H22" s="367">
        <v>18023.134400000003</v>
      </c>
      <c r="I22" s="368">
        <v>7.7859643456857627E-2</v>
      </c>
      <c r="J22" s="368">
        <v>1.7721147412009117E-2</v>
      </c>
      <c r="K22" s="369">
        <v>-0.15676528190795269</v>
      </c>
    </row>
    <row r="23" spans="1:11" ht="39" customHeight="1" x14ac:dyDescent="0.2">
      <c r="A23" s="283"/>
      <c r="B23" s="122"/>
      <c r="C23" s="365" t="s">
        <v>344</v>
      </c>
      <c r="D23" s="366">
        <v>18687.410690000001</v>
      </c>
      <c r="E23" s="366">
        <v>19498.856989999997</v>
      </c>
      <c r="F23" s="366">
        <v>16740.827209999999</v>
      </c>
      <c r="G23" s="366">
        <v>18074.186880000001</v>
      </c>
      <c r="H23" s="367">
        <v>16332.140890000001</v>
      </c>
      <c r="I23" s="368">
        <v>7.0554579373417164E-2</v>
      </c>
      <c r="J23" s="368">
        <v>1.6058487377500315E-2</v>
      </c>
      <c r="K23" s="369">
        <v>-9.6383090512783265E-2</v>
      </c>
    </row>
    <row r="24" spans="1:11" x14ac:dyDescent="0.2">
      <c r="A24" s="283"/>
      <c r="B24" s="122"/>
      <c r="C24" s="377" t="s">
        <v>61</v>
      </c>
      <c r="D24" s="366">
        <v>144466.00491000002</v>
      </c>
      <c r="E24" s="366">
        <v>109906.98036000003</v>
      </c>
      <c r="F24" s="366">
        <v>90539.120010000013</v>
      </c>
      <c r="G24" s="366">
        <v>73660.88360999999</v>
      </c>
      <c r="H24" s="367">
        <v>72476.237779999981</v>
      </c>
      <c r="I24" s="368">
        <v>0.31309615227888621</v>
      </c>
      <c r="J24" s="368">
        <v>7.1261860732015833E-2</v>
      </c>
      <c r="K24" s="369">
        <v>-1.608242763244816E-2</v>
      </c>
    </row>
    <row r="25" spans="1:11" ht="54" customHeight="1" x14ac:dyDescent="0.2">
      <c r="A25" s="283"/>
      <c r="B25" s="122"/>
      <c r="C25" s="342" t="s">
        <v>345</v>
      </c>
      <c r="D25" s="373">
        <v>330606.10957999999</v>
      </c>
      <c r="E25" s="373">
        <v>316490.74202000006</v>
      </c>
      <c r="F25" s="373">
        <v>313248.24190000002</v>
      </c>
      <c r="G25" s="373">
        <v>253903.89606000003</v>
      </c>
      <c r="H25" s="374">
        <v>231482.36492999998</v>
      </c>
      <c r="I25" s="375">
        <v>1</v>
      </c>
      <c r="J25" s="375">
        <v>0.22760375754646864</v>
      </c>
      <c r="K25" s="376">
        <v>-8.8307156675932252E-2</v>
      </c>
    </row>
    <row r="26" spans="1:11" ht="36" x14ac:dyDescent="0.2">
      <c r="A26" s="283"/>
      <c r="B26" s="378" t="s">
        <v>346</v>
      </c>
      <c r="C26" s="351" t="s">
        <v>347</v>
      </c>
      <c r="D26" s="366">
        <v>12301.978099999998</v>
      </c>
      <c r="E26" s="366">
        <v>13105.164110000009</v>
      </c>
      <c r="F26" s="366">
        <v>13906.531190000002</v>
      </c>
      <c r="G26" s="366">
        <v>24086.404449999998</v>
      </c>
      <c r="H26" s="367">
        <v>30132.762119999996</v>
      </c>
      <c r="I26" s="368">
        <v>0.3148278859262516</v>
      </c>
      <c r="J26" s="368">
        <v>2.9627872023166191E-2</v>
      </c>
      <c r="K26" s="369">
        <v>0.25102782287623659</v>
      </c>
    </row>
    <row r="27" spans="1:11" ht="72" x14ac:dyDescent="0.2">
      <c r="A27" s="283"/>
      <c r="B27" s="378"/>
      <c r="C27" s="351" t="s">
        <v>348</v>
      </c>
      <c r="D27" s="366">
        <v>24264.338929999998</v>
      </c>
      <c r="E27" s="366">
        <v>35919.397529999995</v>
      </c>
      <c r="F27" s="366">
        <v>28508.066939999997</v>
      </c>
      <c r="G27" s="366">
        <v>37080.799900000013</v>
      </c>
      <c r="H27" s="367">
        <v>20955.028000000006</v>
      </c>
      <c r="I27" s="368">
        <v>0.21893868004840608</v>
      </c>
      <c r="J27" s="368">
        <v>2.0603915610304644E-2</v>
      </c>
      <c r="K27" s="369">
        <v>-0.4348819859196188</v>
      </c>
    </row>
    <row r="28" spans="1:11" ht="72" x14ac:dyDescent="0.2">
      <c r="A28" s="283"/>
      <c r="B28" s="378"/>
      <c r="C28" s="351" t="s">
        <v>349</v>
      </c>
      <c r="D28" s="366">
        <v>54502.616770000001</v>
      </c>
      <c r="E28" s="366">
        <v>32384.217820000005</v>
      </c>
      <c r="F28" s="366">
        <v>14497.132620000002</v>
      </c>
      <c r="G28" s="366">
        <v>16487.717080000002</v>
      </c>
      <c r="H28" s="367">
        <v>15279.58841</v>
      </c>
      <c r="I28" s="368">
        <v>0.1596415389265203</v>
      </c>
      <c r="J28" s="368">
        <v>1.5023570961576803E-2</v>
      </c>
      <c r="K28" s="369">
        <v>-7.3274466327754473E-2</v>
      </c>
    </row>
    <row r="29" spans="1:11" ht="66" customHeight="1" x14ac:dyDescent="0.2">
      <c r="A29" s="283"/>
      <c r="B29" s="378"/>
      <c r="C29" s="379" t="s">
        <v>350</v>
      </c>
      <c r="D29" s="366">
        <v>14680.723390000003</v>
      </c>
      <c r="E29" s="366">
        <v>18082.722959999999</v>
      </c>
      <c r="F29" s="366">
        <v>17404.254660000002</v>
      </c>
      <c r="G29" s="366">
        <v>13801.118099999996</v>
      </c>
      <c r="H29" s="367">
        <v>12223.006340000002</v>
      </c>
      <c r="I29" s="368">
        <v>0.1277062895980334</v>
      </c>
      <c r="J29" s="368">
        <v>1.2018203513427831E-2</v>
      </c>
      <c r="K29" s="369">
        <v>-0.114346660072418</v>
      </c>
    </row>
    <row r="30" spans="1:11" ht="55.5" customHeight="1" x14ac:dyDescent="0.2">
      <c r="A30" s="283"/>
      <c r="B30" s="378"/>
      <c r="C30" s="365" t="s">
        <v>351</v>
      </c>
      <c r="D30" s="366">
        <v>52603.546789999971</v>
      </c>
      <c r="E30" s="366">
        <v>62923.964889999988</v>
      </c>
      <c r="F30" s="366">
        <v>36120.47714000001</v>
      </c>
      <c r="G30" s="366">
        <v>11499.584260000001</v>
      </c>
      <c r="H30" s="367">
        <v>10805.628420000001</v>
      </c>
      <c r="I30" s="368">
        <v>0.11289748805720247</v>
      </c>
      <c r="J30" s="368">
        <v>1.0624574497442307E-2</v>
      </c>
      <c r="K30" s="369">
        <v>-6.0346167679630525E-2</v>
      </c>
    </row>
    <row r="31" spans="1:11" x14ac:dyDescent="0.2">
      <c r="A31" s="283"/>
      <c r="B31" s="378"/>
      <c r="C31" s="380" t="s">
        <v>61</v>
      </c>
      <c r="D31" s="366">
        <v>4835.4693600000001</v>
      </c>
      <c r="E31" s="366">
        <v>2602.96146</v>
      </c>
      <c r="F31" s="366">
        <v>3356.2030400000003</v>
      </c>
      <c r="G31" s="366">
        <v>6375.6077399999995</v>
      </c>
      <c r="H31" s="367">
        <v>6315.84537</v>
      </c>
      <c r="I31" s="368">
        <v>6.5988117443586167E-2</v>
      </c>
      <c r="J31" s="368">
        <v>6.2100200969052999E-3</v>
      </c>
      <c r="K31" s="369">
        <v>-9.3735958103343675E-3</v>
      </c>
    </row>
    <row r="32" spans="1:11" ht="32.25" customHeight="1" x14ac:dyDescent="0.2">
      <c r="A32" s="283"/>
      <c r="B32" s="378"/>
      <c r="C32" s="381" t="s">
        <v>352</v>
      </c>
      <c r="D32" s="373">
        <v>163188.67333999995</v>
      </c>
      <c r="E32" s="373">
        <v>165018.42876999997</v>
      </c>
      <c r="F32" s="373">
        <v>113792.66559000002</v>
      </c>
      <c r="G32" s="373">
        <v>109331.23153000002</v>
      </c>
      <c r="H32" s="374">
        <v>95711.858659999998</v>
      </c>
      <c r="I32" s="375">
        <v>1</v>
      </c>
      <c r="J32" s="375">
        <v>9.4108156702823076E-2</v>
      </c>
      <c r="K32" s="376">
        <v>-0.12456982949344098</v>
      </c>
    </row>
    <row r="33" spans="1:11" ht="24" x14ac:dyDescent="0.2">
      <c r="A33" s="283"/>
      <c r="B33" s="122" t="s">
        <v>353</v>
      </c>
      <c r="C33" s="379" t="s">
        <v>354</v>
      </c>
      <c r="D33" s="382">
        <v>6488.4815300000009</v>
      </c>
      <c r="E33" s="382">
        <v>6133.6182600000002</v>
      </c>
      <c r="F33" s="382">
        <v>4924.3311300000005</v>
      </c>
      <c r="G33" s="382">
        <v>5173.9160000000002</v>
      </c>
      <c r="H33" s="383">
        <v>17416.388919999998</v>
      </c>
      <c r="I33" s="384">
        <v>0.28108314348856633</v>
      </c>
      <c r="J33" s="384">
        <v>1.7124568268003491E-2</v>
      </c>
      <c r="K33" s="385">
        <v>2.3661908929329347</v>
      </c>
    </row>
    <row r="34" spans="1:11" ht="24" x14ac:dyDescent="0.2">
      <c r="A34" s="283"/>
      <c r="B34" s="122"/>
      <c r="C34" s="379" t="s">
        <v>355</v>
      </c>
      <c r="D34" s="382">
        <v>351.93670999999995</v>
      </c>
      <c r="E34" s="382">
        <v>79.818660000000008</v>
      </c>
      <c r="F34" s="382">
        <v>651.37330000000009</v>
      </c>
      <c r="G34" s="382">
        <v>5326.8254299999999</v>
      </c>
      <c r="H34" s="383">
        <v>16506.979050000002</v>
      </c>
      <c r="I34" s="384">
        <v>0.26640617536657019</v>
      </c>
      <c r="J34" s="384">
        <v>1.6230396033222513E-2</v>
      </c>
      <c r="K34" s="385">
        <v>2.0988398750660768</v>
      </c>
    </row>
    <row r="35" spans="1:11" ht="33" customHeight="1" x14ac:dyDescent="0.2">
      <c r="A35" s="283"/>
      <c r="B35" s="122"/>
      <c r="C35" s="379" t="s">
        <v>356</v>
      </c>
      <c r="D35" s="382">
        <v>277.14</v>
      </c>
      <c r="E35" s="382">
        <v>148.37142</v>
      </c>
      <c r="F35" s="382">
        <v>5705.8680800000002</v>
      </c>
      <c r="G35" s="382">
        <v>3167.3161500000001</v>
      </c>
      <c r="H35" s="383">
        <v>7348.1970000000001</v>
      </c>
      <c r="I35" s="384">
        <v>0.11859256940234043</v>
      </c>
      <c r="J35" s="384">
        <v>7.2250741385739836E-3</v>
      </c>
      <c r="K35" s="385">
        <v>1.3200074296340767</v>
      </c>
    </row>
    <row r="36" spans="1:11" x14ac:dyDescent="0.2">
      <c r="A36" s="283"/>
      <c r="B36" s="122"/>
      <c r="C36" s="379" t="s">
        <v>357</v>
      </c>
      <c r="D36" s="382">
        <v>3934.8886599999996</v>
      </c>
      <c r="E36" s="382">
        <v>2728.1824199999996</v>
      </c>
      <c r="F36" s="382">
        <v>3195.4407700000006</v>
      </c>
      <c r="G36" s="382">
        <v>6241.4581799999996</v>
      </c>
      <c r="H36" s="383">
        <v>7255.2808399999994</v>
      </c>
      <c r="I36" s="384">
        <v>0.11709299526825026</v>
      </c>
      <c r="J36" s="384">
        <v>7.1337148371464895E-3</v>
      </c>
      <c r="K36" s="385">
        <v>0.16243362220204771</v>
      </c>
    </row>
    <row r="37" spans="1:11" ht="49.15" customHeight="1" x14ac:dyDescent="0.2">
      <c r="A37" s="283"/>
      <c r="B37" s="122"/>
      <c r="C37" s="379" t="s">
        <v>358</v>
      </c>
      <c r="D37" s="382">
        <v>3591.1689999999999</v>
      </c>
      <c r="E37" s="382">
        <v>3941.277</v>
      </c>
      <c r="F37" s="382">
        <v>4240.8180000000002</v>
      </c>
      <c r="G37" s="382">
        <v>4273.7740300000005</v>
      </c>
      <c r="H37" s="383">
        <v>4449.9309999999996</v>
      </c>
      <c r="I37" s="384">
        <v>7.1817447321176356E-2</v>
      </c>
      <c r="J37" s="384">
        <v>4.375370092355807E-3</v>
      </c>
      <c r="K37" s="385">
        <v>4.1218129167208017E-2</v>
      </c>
    </row>
    <row r="38" spans="1:11" x14ac:dyDescent="0.2">
      <c r="A38" s="283"/>
      <c r="B38" s="122"/>
      <c r="C38" s="386" t="s">
        <v>61</v>
      </c>
      <c r="D38" s="382">
        <v>118592.36632999998</v>
      </c>
      <c r="E38" s="382">
        <v>99708.018259999997</v>
      </c>
      <c r="F38" s="382">
        <v>66402.042290000012</v>
      </c>
      <c r="G38" s="382">
        <v>23921.364890000001</v>
      </c>
      <c r="H38" s="383">
        <v>8984.9214400000001</v>
      </c>
      <c r="I38" s="384">
        <v>0.14500766915309654</v>
      </c>
      <c r="J38" s="384">
        <v>8.8343744095678058E-3</v>
      </c>
      <c r="K38" s="385">
        <v>-0.62439762608378491</v>
      </c>
    </row>
    <row r="39" spans="1:11" ht="12.75" customHeight="1" x14ac:dyDescent="0.2">
      <c r="A39" s="283"/>
      <c r="B39" s="122"/>
      <c r="C39" s="342" t="s">
        <v>359</v>
      </c>
      <c r="D39" s="387">
        <v>133235.98222999997</v>
      </c>
      <c r="E39" s="387">
        <v>112739.28602</v>
      </c>
      <c r="F39" s="387">
        <v>85119.873570000011</v>
      </c>
      <c r="G39" s="387">
        <v>48104.654680000007</v>
      </c>
      <c r="H39" s="388">
        <v>61961.698249999994</v>
      </c>
      <c r="I39" s="389">
        <v>1</v>
      </c>
      <c r="J39" s="389">
        <v>6.0923497778870087E-2</v>
      </c>
      <c r="K39" s="390">
        <v>0.28806034805112501</v>
      </c>
    </row>
    <row r="40" spans="1:11" ht="38.25" customHeight="1" x14ac:dyDescent="0.2">
      <c r="A40" s="283"/>
      <c r="B40" s="122" t="s">
        <v>360</v>
      </c>
      <c r="C40" s="351" t="s">
        <v>361</v>
      </c>
      <c r="D40" s="382">
        <v>21159.128000000001</v>
      </c>
      <c r="E40" s="382">
        <v>17850.741999999998</v>
      </c>
      <c r="F40" s="382">
        <v>16641.397000000001</v>
      </c>
      <c r="G40" s="382">
        <v>19036.348999999998</v>
      </c>
      <c r="H40" s="383">
        <v>20536.266</v>
      </c>
      <c r="I40" s="384">
        <v>0.47730757090690801</v>
      </c>
      <c r="J40" s="384">
        <v>2.019217018534971E-2</v>
      </c>
      <c r="K40" s="385">
        <v>7.8792262108663857E-2</v>
      </c>
    </row>
    <row r="41" spans="1:11" ht="60" x14ac:dyDescent="0.2">
      <c r="A41" s="283"/>
      <c r="B41" s="122"/>
      <c r="C41" s="351" t="s">
        <v>362</v>
      </c>
      <c r="D41" s="382">
        <v>17417.472309999997</v>
      </c>
      <c r="E41" s="382">
        <v>19664.514999999999</v>
      </c>
      <c r="F41" s="382">
        <v>29557.017969999997</v>
      </c>
      <c r="G41" s="382">
        <v>19342.170340000001</v>
      </c>
      <c r="H41" s="383">
        <v>15763.82</v>
      </c>
      <c r="I41" s="384">
        <v>0.3663855265808173</v>
      </c>
      <c r="J41" s="384">
        <v>1.5499688999510401E-2</v>
      </c>
      <c r="K41" s="385">
        <v>-0.18500252438579246</v>
      </c>
    </row>
    <row r="42" spans="1:11" ht="12.6" customHeight="1" x14ac:dyDescent="0.2">
      <c r="A42" s="283"/>
      <c r="B42" s="122"/>
      <c r="C42" s="386" t="s">
        <v>61</v>
      </c>
      <c r="D42" s="382">
        <v>5960.1822099999999</v>
      </c>
      <c r="E42" s="382">
        <v>3983.5341400000002</v>
      </c>
      <c r="F42" s="382">
        <v>4016.3706100000004</v>
      </c>
      <c r="G42" s="382">
        <v>3784.6180300000005</v>
      </c>
      <c r="H42" s="383">
        <v>6725.1397699999998</v>
      </c>
      <c r="I42" s="384">
        <v>0.15630690251227472</v>
      </c>
      <c r="J42" s="384">
        <v>6.6124565564208999E-3</v>
      </c>
      <c r="K42" s="385">
        <v>0.77696658333575574</v>
      </c>
    </row>
    <row r="43" spans="1:11" ht="51.75" customHeight="1" x14ac:dyDescent="0.2">
      <c r="A43" s="283"/>
      <c r="B43" s="122"/>
      <c r="C43" s="342" t="s">
        <v>363</v>
      </c>
      <c r="D43" s="387">
        <v>44536.782519999993</v>
      </c>
      <c r="E43" s="387">
        <v>41498.791140000001</v>
      </c>
      <c r="F43" s="387">
        <v>50214.785579999996</v>
      </c>
      <c r="G43" s="387">
        <v>42163.137369999997</v>
      </c>
      <c r="H43" s="388">
        <v>43025.225769999997</v>
      </c>
      <c r="I43" s="389">
        <v>1</v>
      </c>
      <c r="J43" s="389">
        <v>4.2304315741281011E-2</v>
      </c>
      <c r="K43" s="390">
        <v>2.0446495535538567E-2</v>
      </c>
    </row>
    <row r="44" spans="1:11" ht="22.5" customHeight="1" x14ac:dyDescent="0.2">
      <c r="A44" s="283"/>
      <c r="B44" s="391" t="s">
        <v>364</v>
      </c>
      <c r="C44" s="392"/>
      <c r="D44" s="393">
        <v>33158.913329999996</v>
      </c>
      <c r="E44" s="393">
        <v>27437.012360000004</v>
      </c>
      <c r="F44" s="382">
        <v>23987.709459999998</v>
      </c>
      <c r="G44" s="382">
        <v>26294.437870000002</v>
      </c>
      <c r="H44" s="383">
        <v>30393.594560000001</v>
      </c>
      <c r="I44" s="382"/>
      <c r="J44" s="384">
        <v>2.9884334080014313E-2</v>
      </c>
      <c r="K44" s="385">
        <v>0.1558944408800933</v>
      </c>
    </row>
    <row r="45" spans="1:11" ht="24" customHeight="1" x14ac:dyDescent="0.2">
      <c r="A45" s="283"/>
      <c r="B45" s="394" t="s">
        <v>365</v>
      </c>
      <c r="C45" s="395"/>
      <c r="D45" s="393">
        <v>22531.614500000003</v>
      </c>
      <c r="E45" s="393">
        <v>17750.922399999999</v>
      </c>
      <c r="F45" s="382">
        <v>23263.267339999999</v>
      </c>
      <c r="G45" s="382">
        <v>22796.883280000009</v>
      </c>
      <c r="H45" s="383">
        <v>22253.997539999997</v>
      </c>
      <c r="I45" s="382"/>
      <c r="J45" s="384">
        <v>2.1881120240263431E-2</v>
      </c>
      <c r="K45" s="385">
        <v>-2.3814033406763691E-2</v>
      </c>
    </row>
    <row r="46" spans="1:11" ht="38.25" customHeight="1" x14ac:dyDescent="0.2">
      <c r="A46" s="283"/>
      <c r="B46" s="396" t="s">
        <v>366</v>
      </c>
      <c r="C46" s="397"/>
      <c r="D46" s="393">
        <v>3091.6093099999998</v>
      </c>
      <c r="E46" s="393">
        <v>2746.73162</v>
      </c>
      <c r="F46" s="382">
        <v>2571.6826599999999</v>
      </c>
      <c r="G46" s="382">
        <v>8682.0514600000006</v>
      </c>
      <c r="H46" s="383">
        <v>18001.785640000002</v>
      </c>
      <c r="I46" s="382"/>
      <c r="J46" s="384">
        <v>1.7700156361583192E-2</v>
      </c>
      <c r="K46" s="385">
        <v>1.0734483921153815</v>
      </c>
    </row>
    <row r="47" spans="1:11" ht="12.75" customHeight="1" x14ac:dyDescent="0.2">
      <c r="A47" s="283"/>
      <c r="B47" s="394" t="s">
        <v>367</v>
      </c>
      <c r="C47" s="395"/>
      <c r="D47" s="393">
        <v>3986.6636099999996</v>
      </c>
      <c r="E47" s="393">
        <v>5927.6869199999983</v>
      </c>
      <c r="F47" s="382">
        <v>26198.60744</v>
      </c>
      <c r="G47" s="382">
        <v>11714.934929999999</v>
      </c>
      <c r="H47" s="383">
        <v>11952.267330000001</v>
      </c>
      <c r="I47" s="382"/>
      <c r="J47" s="384">
        <v>1.1752000876310981E-2</v>
      </c>
      <c r="K47" s="385">
        <v>2.0258960157963246E-2</v>
      </c>
    </row>
    <row r="48" spans="1:11" ht="12.75" customHeight="1" x14ac:dyDescent="0.2">
      <c r="A48" s="283"/>
      <c r="B48" s="394" t="s">
        <v>368</v>
      </c>
      <c r="C48" s="395"/>
      <c r="D48" s="393">
        <v>13066.58214</v>
      </c>
      <c r="E48" s="393">
        <v>14046.159309999999</v>
      </c>
      <c r="F48" s="382">
        <v>9559.5393100000001</v>
      </c>
      <c r="G48" s="382">
        <v>6632.3730500000001</v>
      </c>
      <c r="H48" s="383">
        <v>9556.2189400000025</v>
      </c>
      <c r="I48" s="382"/>
      <c r="J48" s="384">
        <v>9.3960995229094846E-3</v>
      </c>
      <c r="K48" s="385">
        <v>0.44084460689375771</v>
      </c>
    </row>
    <row r="49" spans="1:11" ht="12.75" customHeight="1" x14ac:dyDescent="0.2">
      <c r="A49" s="283"/>
      <c r="B49" s="394" t="s">
        <v>369</v>
      </c>
      <c r="C49" s="395"/>
      <c r="D49" s="393">
        <v>0</v>
      </c>
      <c r="E49" s="393">
        <v>7.5010000000000003</v>
      </c>
      <c r="F49" s="382">
        <v>0</v>
      </c>
      <c r="G49" s="382">
        <v>41.195380000000007</v>
      </c>
      <c r="H49" s="383">
        <v>184.30588</v>
      </c>
      <c r="I49" s="382"/>
      <c r="J49" s="384">
        <v>1.8121773915085837E-4</v>
      </c>
      <c r="K49" s="385">
        <v>3.4739453793119512</v>
      </c>
    </row>
    <row r="50" spans="1:11" ht="12.75" customHeight="1" x14ac:dyDescent="0.2">
      <c r="A50" s="283"/>
      <c r="B50" s="394" t="s">
        <v>370</v>
      </c>
      <c r="C50" s="395"/>
      <c r="D50" s="393">
        <v>0</v>
      </c>
      <c r="E50" s="393">
        <v>0</v>
      </c>
      <c r="F50" s="382">
        <v>0</v>
      </c>
      <c r="G50" s="382">
        <v>282.67455000000001</v>
      </c>
      <c r="H50" s="383">
        <v>0</v>
      </c>
      <c r="I50" s="382"/>
      <c r="J50" s="384">
        <v>0</v>
      </c>
      <c r="K50" s="385">
        <v>-1</v>
      </c>
    </row>
    <row r="51" spans="1:11" ht="30" customHeight="1" thickBot="1" x14ac:dyDescent="0.25">
      <c r="A51" s="283"/>
      <c r="B51" s="398" t="s">
        <v>371</v>
      </c>
      <c r="C51" s="399"/>
      <c r="D51" s="400">
        <v>1191084.80595</v>
      </c>
      <c r="E51" s="400">
        <v>1265440.5518199999</v>
      </c>
      <c r="F51" s="400">
        <v>1054397.7677500003</v>
      </c>
      <c r="G51" s="400">
        <v>981062.44577999983</v>
      </c>
      <c r="H51" s="401">
        <v>1017041.0516299999</v>
      </c>
      <c r="I51" s="402"/>
      <c r="J51" s="402">
        <v>1</v>
      </c>
      <c r="K51" s="403">
        <v>3.6673104759804565E-2</v>
      </c>
    </row>
    <row r="52" spans="1:11" x14ac:dyDescent="0.2">
      <c r="B52" s="404" t="s">
        <v>50</v>
      </c>
      <c r="C52" s="404"/>
      <c r="D52" s="404"/>
      <c r="E52" s="404"/>
      <c r="F52" s="404"/>
      <c r="G52" s="404"/>
      <c r="H52" s="404"/>
      <c r="I52" s="404"/>
      <c r="J52" s="404"/>
      <c r="K52" s="405"/>
    </row>
    <row r="53" spans="1:11" ht="12.75" customHeight="1" x14ac:dyDescent="0.2">
      <c r="B53" s="265" t="s">
        <v>372</v>
      </c>
      <c r="C53" s="57"/>
      <c r="D53" s="57"/>
      <c r="E53" s="57"/>
      <c r="F53" s="57"/>
      <c r="G53" s="57"/>
      <c r="H53" s="57"/>
      <c r="I53" s="57"/>
      <c r="J53" s="57"/>
      <c r="K53" s="57"/>
    </row>
  </sheetData>
  <mergeCells count="16">
    <mergeCell ref="B49:C49"/>
    <mergeCell ref="B50:C50"/>
    <mergeCell ref="B51:C51"/>
    <mergeCell ref="B52:K52"/>
    <mergeCell ref="B40:B43"/>
    <mergeCell ref="B44:C44"/>
    <mergeCell ref="B45:C45"/>
    <mergeCell ref="B46:C46"/>
    <mergeCell ref="B47:C47"/>
    <mergeCell ref="B48:C48"/>
    <mergeCell ref="B4:C4"/>
    <mergeCell ref="B5:B11"/>
    <mergeCell ref="B12:B18"/>
    <mergeCell ref="B19:B25"/>
    <mergeCell ref="B26:B32"/>
    <mergeCell ref="B33:B39"/>
  </mergeCells>
  <pageMargins left="0.7" right="0.7" top="0.75" bottom="0.75" header="0.3" footer="0.3"/>
  <pageSetup paperSize="183" scale="44" fitToWidth="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K22"/>
  <sheetViews>
    <sheetView workbookViewId="0">
      <selection activeCell="H38" sqref="H38"/>
    </sheetView>
  </sheetViews>
  <sheetFormatPr baseColWidth="10" defaultRowHeight="12.75" x14ac:dyDescent="0.2"/>
  <cols>
    <col min="2" max="2" width="18" customWidth="1"/>
    <col min="3" max="3" width="59.28515625" customWidth="1"/>
    <col min="9" max="9" width="12.5703125" customWidth="1"/>
  </cols>
  <sheetData>
    <row r="1" spans="1:11" x14ac:dyDescent="0.2">
      <c r="B1" s="56" t="s">
        <v>373</v>
      </c>
    </row>
    <row r="2" spans="1:11" x14ac:dyDescent="0.2">
      <c r="B2" s="57" t="s">
        <v>374</v>
      </c>
    </row>
    <row r="3" spans="1:11" ht="13.5" customHeight="1" x14ac:dyDescent="0.2"/>
    <row r="4" spans="1:11" ht="24" x14ac:dyDescent="0.2">
      <c r="A4" s="283"/>
      <c r="B4" s="406" t="s">
        <v>24</v>
      </c>
      <c r="C4" s="362" t="s">
        <v>25</v>
      </c>
      <c r="D4" s="362">
        <v>2013</v>
      </c>
      <c r="E4" s="362">
        <v>2014</v>
      </c>
      <c r="F4" s="362">
        <v>2015</v>
      </c>
      <c r="G4" s="362">
        <v>2016</v>
      </c>
      <c r="H4" s="407">
        <v>2017</v>
      </c>
      <c r="I4" s="407" t="s">
        <v>7</v>
      </c>
      <c r="J4" s="407" t="s">
        <v>8</v>
      </c>
      <c r="K4" s="283"/>
    </row>
    <row r="5" spans="1:11" ht="15" customHeight="1" x14ac:dyDescent="0.2">
      <c r="A5" s="283"/>
      <c r="B5" s="408" t="s">
        <v>375</v>
      </c>
      <c r="C5" s="409" t="s">
        <v>376</v>
      </c>
      <c r="D5" s="67">
        <v>4128.7943271800004</v>
      </c>
      <c r="E5" s="67">
        <v>3964.0858333699998</v>
      </c>
      <c r="F5" s="67">
        <v>2572.2601720999996</v>
      </c>
      <c r="G5" s="67">
        <v>2140.3438516800002</v>
      </c>
      <c r="H5" s="410">
        <v>2470.6748376900005</v>
      </c>
      <c r="I5" s="69">
        <v>4.1240173875145947E-2</v>
      </c>
      <c r="J5" s="70">
        <v>0.15433547546611104</v>
      </c>
      <c r="K5" s="283"/>
    </row>
    <row r="6" spans="1:11" ht="15" customHeight="1" x14ac:dyDescent="0.2">
      <c r="A6" s="283"/>
      <c r="B6" s="408" t="s">
        <v>377</v>
      </c>
      <c r="C6" s="409" t="s">
        <v>378</v>
      </c>
      <c r="D6" s="67">
        <v>4015.6874448000003</v>
      </c>
      <c r="E6" s="67">
        <v>4383.8308251999997</v>
      </c>
      <c r="F6" s="67">
        <v>2239.3843569599999</v>
      </c>
      <c r="G6" s="67">
        <v>1525.1953086799999</v>
      </c>
      <c r="H6" s="410">
        <v>2032.7539978700001</v>
      </c>
      <c r="I6" s="69">
        <v>3.3930457799916804E-2</v>
      </c>
      <c r="J6" s="70">
        <v>0.33278275005269553</v>
      </c>
      <c r="K6" s="283"/>
    </row>
    <row r="7" spans="1:11" ht="15" customHeight="1" x14ac:dyDescent="0.2">
      <c r="A7" s="283"/>
      <c r="B7" s="411" t="s">
        <v>379</v>
      </c>
      <c r="C7" s="412" t="s">
        <v>380</v>
      </c>
      <c r="D7" s="67">
        <v>1872.3359424700006</v>
      </c>
      <c r="E7" s="67">
        <v>1521.7048771899995</v>
      </c>
      <c r="F7" s="67">
        <v>1370.6502725399994</v>
      </c>
      <c r="G7" s="67">
        <v>1361.3350561599991</v>
      </c>
      <c r="H7" s="410">
        <v>1763.47476889</v>
      </c>
      <c r="I7" s="69">
        <v>2.9435684932725845E-2</v>
      </c>
      <c r="J7" s="70">
        <v>0.29540098222721223</v>
      </c>
      <c r="K7" s="283"/>
    </row>
    <row r="8" spans="1:11" ht="15" customHeight="1" x14ac:dyDescent="0.2">
      <c r="A8" s="283"/>
      <c r="B8" s="408" t="s">
        <v>381</v>
      </c>
      <c r="C8" s="409" t="s">
        <v>382</v>
      </c>
      <c r="D8" s="67">
        <v>1751.4265197199989</v>
      </c>
      <c r="E8" s="67">
        <v>1308.08909365</v>
      </c>
      <c r="F8" s="67">
        <v>1451.3190782000006</v>
      </c>
      <c r="G8" s="67">
        <v>1379.2919510200018</v>
      </c>
      <c r="H8" s="410">
        <v>1426.3392109500003</v>
      </c>
      <c r="I8" s="69">
        <v>2.3808263300043792E-2</v>
      </c>
      <c r="J8" s="70">
        <v>3.4109718319755684E-2</v>
      </c>
      <c r="K8" s="283"/>
    </row>
    <row r="9" spans="1:11" ht="15" customHeight="1" x14ac:dyDescent="0.2">
      <c r="A9" s="283"/>
      <c r="B9" s="408" t="s">
        <v>383</v>
      </c>
      <c r="C9" s="409" t="s">
        <v>384</v>
      </c>
      <c r="D9" s="67">
        <v>2659.4742017399999</v>
      </c>
      <c r="E9" s="67">
        <v>1690.8616506399999</v>
      </c>
      <c r="F9" s="67">
        <v>729.93073074000006</v>
      </c>
      <c r="G9" s="67">
        <v>871.99465795000003</v>
      </c>
      <c r="H9" s="410">
        <v>1218.1257472499999</v>
      </c>
      <c r="I9" s="69">
        <v>2.0332792017807907E-2</v>
      </c>
      <c r="J9" s="70">
        <v>0.39694175433795714</v>
      </c>
      <c r="K9" s="283"/>
    </row>
    <row r="10" spans="1:11" ht="15" customHeight="1" x14ac:dyDescent="0.2">
      <c r="A10" s="283"/>
      <c r="B10" s="411" t="s">
        <v>385</v>
      </c>
      <c r="C10" s="412" t="s">
        <v>386</v>
      </c>
      <c r="D10" s="67">
        <v>815.39917250999986</v>
      </c>
      <c r="E10" s="67">
        <v>672.97280282000042</v>
      </c>
      <c r="F10" s="67">
        <v>608.41064766000011</v>
      </c>
      <c r="G10" s="67">
        <v>662.06905053999992</v>
      </c>
      <c r="H10" s="410">
        <v>1002.3412992199997</v>
      </c>
      <c r="I10" s="69">
        <v>1.6730946877947305E-2</v>
      </c>
      <c r="J10" s="70">
        <v>0.5139528096087036</v>
      </c>
      <c r="K10" s="283"/>
    </row>
    <row r="11" spans="1:11" ht="15" customHeight="1" x14ac:dyDescent="0.2">
      <c r="A11" s="283"/>
      <c r="B11" s="408" t="s">
        <v>387</v>
      </c>
      <c r="C11" s="66" t="s">
        <v>388</v>
      </c>
      <c r="D11" s="67">
        <v>949.51755983999999</v>
      </c>
      <c r="E11" s="67">
        <v>1157.8355569099999</v>
      </c>
      <c r="F11" s="67">
        <v>817.19947775000014</v>
      </c>
      <c r="G11" s="67">
        <v>801.08128577999992</v>
      </c>
      <c r="H11" s="410">
        <v>944.72098213000004</v>
      </c>
      <c r="I11" s="69">
        <v>1.5769156253263417E-2</v>
      </c>
      <c r="J11" s="70">
        <v>0.17930726743933417</v>
      </c>
      <c r="K11" s="283"/>
    </row>
    <row r="12" spans="1:11" ht="15" customHeight="1" x14ac:dyDescent="0.2">
      <c r="A12" s="283"/>
      <c r="B12" s="408" t="s">
        <v>389</v>
      </c>
      <c r="C12" s="66" t="s">
        <v>390</v>
      </c>
      <c r="D12" s="67">
        <v>941.82207836999999</v>
      </c>
      <c r="E12" s="67">
        <v>703.66588347000015</v>
      </c>
      <c r="F12" s="67">
        <v>717.21078348000003</v>
      </c>
      <c r="G12" s="67">
        <v>773.06104676999985</v>
      </c>
      <c r="H12" s="410">
        <v>930.62389779999978</v>
      </c>
      <c r="I12" s="69">
        <v>1.5533849607470496E-2</v>
      </c>
      <c r="J12" s="70">
        <v>0.20381682881103416</v>
      </c>
      <c r="K12" s="283"/>
    </row>
    <row r="13" spans="1:11" ht="15" customHeight="1" x14ac:dyDescent="0.2">
      <c r="A13" s="283"/>
      <c r="B13" s="411" t="s">
        <v>391</v>
      </c>
      <c r="C13" s="412" t="s">
        <v>392</v>
      </c>
      <c r="D13" s="67">
        <v>817.20589794999989</v>
      </c>
      <c r="E13" s="67">
        <v>802.92647107999983</v>
      </c>
      <c r="F13" s="67">
        <v>745.42149554000025</v>
      </c>
      <c r="G13" s="67">
        <v>817.25242702999992</v>
      </c>
      <c r="H13" s="410">
        <v>898.84135972999945</v>
      </c>
      <c r="I13" s="69">
        <v>1.5003339733728577E-2</v>
      </c>
      <c r="J13" s="70">
        <v>9.9833209424050495E-2</v>
      </c>
      <c r="K13" s="283"/>
    </row>
    <row r="14" spans="1:11" ht="15" customHeight="1" x14ac:dyDescent="0.2">
      <c r="A14" s="283"/>
      <c r="B14" s="408" t="s">
        <v>393</v>
      </c>
      <c r="C14" s="409" t="s">
        <v>394</v>
      </c>
      <c r="D14" s="67">
        <v>905.87894471000004</v>
      </c>
      <c r="E14" s="67">
        <v>758.70192689999976</v>
      </c>
      <c r="F14" s="67">
        <v>665.87079934000019</v>
      </c>
      <c r="G14" s="67">
        <v>720.70601584000008</v>
      </c>
      <c r="H14" s="410">
        <v>896.75842570999998</v>
      </c>
      <c r="I14" s="69">
        <v>1.4968571677712129E-2</v>
      </c>
      <c r="J14" s="70">
        <v>0.24427770269796709</v>
      </c>
      <c r="K14" s="283"/>
    </row>
    <row r="15" spans="1:11" ht="12.75" customHeight="1" x14ac:dyDescent="0.2">
      <c r="A15" s="283"/>
      <c r="B15" s="413" t="s">
        <v>46</v>
      </c>
      <c r="C15" s="414"/>
      <c r="D15" s="415">
        <v>18857.54208929</v>
      </c>
      <c r="E15" s="415">
        <v>16964.674921229998</v>
      </c>
      <c r="F15" s="415">
        <v>11917.657814310001</v>
      </c>
      <c r="G15" s="415">
        <v>11052.33065145</v>
      </c>
      <c r="H15" s="416">
        <v>13584.654527239998</v>
      </c>
      <c r="I15" s="417">
        <v>0.2267532360757622</v>
      </c>
      <c r="J15" s="418">
        <v>0.22912125556592647</v>
      </c>
      <c r="K15" s="283"/>
    </row>
    <row r="16" spans="1:11" x14ac:dyDescent="0.2">
      <c r="A16" s="283"/>
      <c r="B16" s="419" t="s">
        <v>395</v>
      </c>
      <c r="C16" s="420"/>
      <c r="D16" s="421">
        <v>52982.663055990022</v>
      </c>
      <c r="E16" s="421">
        <v>48728.669684700879</v>
      </c>
      <c r="F16" s="421">
        <v>45404.030563879962</v>
      </c>
      <c r="G16" s="421">
        <v>42771.943766880599</v>
      </c>
      <c r="H16" s="410">
        <v>46324.764021040959</v>
      </c>
      <c r="I16" s="422">
        <v>0.77324676392423786</v>
      </c>
      <c r="J16" s="423">
        <v>8.3064269267823163E-2</v>
      </c>
      <c r="K16" s="283"/>
    </row>
    <row r="17" spans="1:11" ht="13.5" customHeight="1" x14ac:dyDescent="0.2">
      <c r="A17" s="283"/>
      <c r="B17" s="424" t="s">
        <v>396</v>
      </c>
      <c r="C17" s="425"/>
      <c r="D17" s="426">
        <v>71840.205145280022</v>
      </c>
      <c r="E17" s="426">
        <v>65693.344605930877</v>
      </c>
      <c r="F17" s="426">
        <v>57321.688378189967</v>
      </c>
      <c r="G17" s="426">
        <v>53824.274418330599</v>
      </c>
      <c r="H17" s="427">
        <v>59909.418548280955</v>
      </c>
      <c r="I17" s="428">
        <v>1</v>
      </c>
      <c r="J17" s="429">
        <v>0.11305575775449705</v>
      </c>
      <c r="K17" s="283"/>
    </row>
    <row r="18" spans="1:11" x14ac:dyDescent="0.2">
      <c r="B18" s="430" t="s">
        <v>397</v>
      </c>
      <c r="C18" s="430"/>
      <c r="D18" s="430"/>
      <c r="E18" s="430"/>
      <c r="F18" s="430"/>
      <c r="G18" s="430"/>
      <c r="H18" s="430"/>
      <c r="I18" s="430"/>
      <c r="J18" s="430"/>
      <c r="K18" s="431"/>
    </row>
    <row r="19" spans="1:11" x14ac:dyDescent="0.2">
      <c r="B19" s="97" t="s">
        <v>51</v>
      </c>
      <c r="C19" s="97"/>
      <c r="D19" s="97"/>
      <c r="E19" s="97"/>
      <c r="F19" s="97"/>
      <c r="G19" s="97"/>
      <c r="H19" s="97"/>
      <c r="I19" s="97"/>
      <c r="J19" s="97"/>
    </row>
    <row r="20" spans="1:11" x14ac:dyDescent="0.2">
      <c r="B20" s="97" t="s">
        <v>398</v>
      </c>
      <c r="C20" s="97"/>
      <c r="D20" s="97"/>
      <c r="E20" s="97"/>
      <c r="F20" s="97"/>
      <c r="G20" s="97"/>
      <c r="H20" s="97"/>
      <c r="I20" s="97"/>
      <c r="J20" s="97"/>
    </row>
    <row r="21" spans="1:11" x14ac:dyDescent="0.2">
      <c r="B21" s="97" t="s">
        <v>399</v>
      </c>
      <c r="C21" s="97"/>
      <c r="D21" s="97"/>
      <c r="E21" s="97"/>
      <c r="F21" s="97"/>
      <c r="G21" s="97"/>
      <c r="H21" s="97"/>
      <c r="I21" s="97"/>
      <c r="J21" s="97"/>
    </row>
    <row r="22" spans="1:11" x14ac:dyDescent="0.2">
      <c r="B22" s="97" t="s">
        <v>400</v>
      </c>
      <c r="C22" s="97"/>
      <c r="D22" s="97"/>
      <c r="E22" s="97"/>
      <c r="F22" s="97"/>
      <c r="G22" s="97"/>
      <c r="H22" s="97"/>
      <c r="I22" s="97"/>
      <c r="J22" s="97"/>
    </row>
  </sheetData>
  <mergeCells count="8">
    <mergeCell ref="B21:J21"/>
    <mergeCell ref="B22:J22"/>
    <mergeCell ref="B15:C15"/>
    <mergeCell ref="B16:C16"/>
    <mergeCell ref="B17:C17"/>
    <mergeCell ref="B18:J18"/>
    <mergeCell ref="B19:J19"/>
    <mergeCell ref="B20:J20"/>
  </mergeCells>
  <pageMargins left="0.7" right="0.7" top="0.75" bottom="0.75" header="0.3" footer="0.3"/>
  <pageSetup scale="8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J13"/>
  <sheetViews>
    <sheetView workbookViewId="0">
      <selection activeCell="I21" sqref="I21"/>
    </sheetView>
  </sheetViews>
  <sheetFormatPr baseColWidth="10" defaultColWidth="11.42578125" defaultRowHeight="15" x14ac:dyDescent="0.25"/>
  <cols>
    <col min="1" max="1" width="11.42578125" style="102"/>
    <col min="2" max="2" width="21.28515625" style="102" customWidth="1"/>
    <col min="3" max="6" width="10.140625" style="102" bestFit="1" customWidth="1"/>
    <col min="7" max="7" width="11.7109375" style="102" bestFit="1" customWidth="1"/>
    <col min="8" max="8" width="11.85546875" style="102" bestFit="1" customWidth="1"/>
    <col min="9" max="9" width="9.7109375" style="102" bestFit="1" customWidth="1"/>
    <col min="10" max="16384" width="11.42578125" style="102"/>
  </cols>
  <sheetData>
    <row r="1" spans="1:10" x14ac:dyDescent="0.25">
      <c r="B1" s="432" t="s">
        <v>401</v>
      </c>
    </row>
    <row r="2" spans="1:10" x14ac:dyDescent="0.25">
      <c r="B2" s="433" t="s">
        <v>239</v>
      </c>
      <c r="H2" s="434"/>
      <c r="I2" s="434"/>
    </row>
    <row r="3" spans="1:10" x14ac:dyDescent="0.25">
      <c r="B3" s="433"/>
      <c r="H3" s="434"/>
      <c r="I3" s="434"/>
    </row>
    <row r="4" spans="1:10" ht="24" x14ac:dyDescent="0.25">
      <c r="A4" s="435"/>
      <c r="B4" s="107"/>
      <c r="C4" s="109">
        <v>2013</v>
      </c>
      <c r="D4" s="109">
        <v>2014</v>
      </c>
      <c r="E4" s="109">
        <v>2015</v>
      </c>
      <c r="F4" s="109">
        <v>2016</v>
      </c>
      <c r="G4" s="436">
        <v>2017</v>
      </c>
      <c r="H4" s="436" t="s">
        <v>7</v>
      </c>
      <c r="I4" s="437" t="s">
        <v>8</v>
      </c>
      <c r="J4" s="435"/>
    </row>
    <row r="5" spans="1:10" x14ac:dyDescent="0.25">
      <c r="A5" s="435"/>
      <c r="B5" s="438" t="s">
        <v>402</v>
      </c>
      <c r="C5" s="439">
        <v>51796071.935020119</v>
      </c>
      <c r="D5" s="439">
        <v>49875895.851859935</v>
      </c>
      <c r="E5" s="439">
        <v>50733672.572590195</v>
      </c>
      <c r="F5" s="440">
        <v>52712790.210120246</v>
      </c>
      <c r="G5" s="441">
        <v>55954472.57842014</v>
      </c>
      <c r="H5" s="442">
        <v>0.91975189393812795</v>
      </c>
      <c r="I5" s="443">
        <v>6.1497074151797282E-2</v>
      </c>
      <c r="J5" s="435"/>
    </row>
    <row r="6" spans="1:10" x14ac:dyDescent="0.25">
      <c r="A6" s="435"/>
      <c r="B6" s="438" t="s">
        <v>403</v>
      </c>
      <c r="C6" s="439">
        <v>3830616.8639600133</v>
      </c>
      <c r="D6" s="439">
        <v>3405470.061230002</v>
      </c>
      <c r="E6" s="439">
        <v>3752752.5687399921</v>
      </c>
      <c r="F6" s="440">
        <v>3596797.6606400008</v>
      </c>
      <c r="G6" s="441">
        <v>3640640.4869700056</v>
      </c>
      <c r="H6" s="442">
        <v>5.9843044331185341E-2</v>
      </c>
      <c r="I6" s="443">
        <v>1.2189405817786048E-2</v>
      </c>
      <c r="J6" s="435"/>
    </row>
    <row r="7" spans="1:10" x14ac:dyDescent="0.25">
      <c r="A7" s="435"/>
      <c r="B7" s="438" t="s">
        <v>404</v>
      </c>
      <c r="C7" s="439">
        <v>1341694.3518900939</v>
      </c>
      <c r="D7" s="439">
        <v>1243199.6614400798</v>
      </c>
      <c r="E7" s="439">
        <v>762825.82653001184</v>
      </c>
      <c r="F7" s="440">
        <v>499348.60823001259</v>
      </c>
      <c r="G7" s="441">
        <v>1158872.1112500797</v>
      </c>
      <c r="H7" s="442">
        <v>1.9048965525687248E-2</v>
      </c>
      <c r="I7" s="443">
        <v>1.3207676804343347</v>
      </c>
      <c r="J7" s="435"/>
    </row>
    <row r="8" spans="1:10" x14ac:dyDescent="0.25">
      <c r="A8" s="435"/>
      <c r="B8" s="438" t="s">
        <v>405</v>
      </c>
      <c r="C8" s="439">
        <v>0</v>
      </c>
      <c r="D8" s="439">
        <v>2.0099999999999998</v>
      </c>
      <c r="E8" s="439">
        <v>1.4514</v>
      </c>
      <c r="F8" s="440">
        <v>777.18676000000005</v>
      </c>
      <c r="G8" s="441">
        <v>60.805210000000002</v>
      </c>
      <c r="H8" s="442">
        <v>9.994859120586969E-7</v>
      </c>
      <c r="I8" s="443">
        <v>-0.92176242168613376</v>
      </c>
      <c r="J8" s="435"/>
    </row>
    <row r="9" spans="1:10" x14ac:dyDescent="0.25">
      <c r="A9" s="435"/>
      <c r="B9" s="438" t="s">
        <v>406</v>
      </c>
      <c r="C9" s="439">
        <v>43366.578000000001</v>
      </c>
      <c r="D9" s="439">
        <v>58198.146000000001</v>
      </c>
      <c r="E9" s="439">
        <v>30808.159780000002</v>
      </c>
      <c r="F9" s="440">
        <v>4875.2592000000004</v>
      </c>
      <c r="G9" s="441">
        <v>7256.1850000000004</v>
      </c>
      <c r="H9" s="442">
        <v>1.1927357347818773E-4</v>
      </c>
      <c r="I9" s="443">
        <v>0.48836906968966898</v>
      </c>
      <c r="J9" s="435"/>
    </row>
    <row r="10" spans="1:10" x14ac:dyDescent="0.25">
      <c r="A10" s="435"/>
      <c r="B10" s="438" t="s">
        <v>407</v>
      </c>
      <c r="C10" s="439">
        <v>100514.36511</v>
      </c>
      <c r="D10" s="439">
        <v>4417.57359</v>
      </c>
      <c r="E10" s="439">
        <v>1022.50298</v>
      </c>
      <c r="F10" s="440">
        <v>417.06412</v>
      </c>
      <c r="G10" s="441">
        <v>75183.136639999982</v>
      </c>
      <c r="H10" s="442">
        <v>1.2358231456821548E-3</v>
      </c>
      <c r="I10" s="443">
        <v>179.26757286145829</v>
      </c>
      <c r="J10" s="435"/>
    </row>
    <row r="11" spans="1:10" x14ac:dyDescent="0.25">
      <c r="A11" s="435"/>
      <c r="B11" s="444" t="s">
        <v>318</v>
      </c>
      <c r="C11" s="445">
        <v>57112264.093978375</v>
      </c>
      <c r="D11" s="445">
        <v>54587183.304117113</v>
      </c>
      <c r="E11" s="445">
        <v>55281083.082016803</v>
      </c>
      <c r="F11" s="445">
        <v>56815005.989062004</v>
      </c>
      <c r="G11" s="446">
        <v>60836485.303485788</v>
      </c>
      <c r="H11" s="447">
        <v>1</v>
      </c>
      <c r="I11" s="448">
        <v>7.0781992264473237E-2</v>
      </c>
      <c r="J11" s="435"/>
    </row>
    <row r="12" spans="1:10" x14ac:dyDescent="0.25">
      <c r="B12" s="449" t="s">
        <v>408</v>
      </c>
      <c r="C12" s="449"/>
      <c r="D12" s="449"/>
      <c r="E12" s="449"/>
      <c r="F12" s="449"/>
      <c r="G12" s="449"/>
      <c r="H12" s="449"/>
      <c r="I12" s="449"/>
    </row>
    <row r="13" spans="1:10" x14ac:dyDescent="0.25">
      <c r="B13" s="450" t="s">
        <v>409</v>
      </c>
      <c r="C13" s="450"/>
      <c r="D13" s="450"/>
      <c r="E13" s="450"/>
      <c r="F13" s="450"/>
      <c r="G13" s="450"/>
      <c r="H13" s="450"/>
    </row>
  </sheetData>
  <mergeCells count="2">
    <mergeCell ref="B12:I12"/>
    <mergeCell ref="B13:H13"/>
  </mergeCells>
  <pageMargins left="0.7" right="0.7" top="0.75" bottom="0.75" header="0.3" footer="0.3"/>
  <pageSetup paperSize="18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K54"/>
  <sheetViews>
    <sheetView workbookViewId="0">
      <selection activeCell="L32" sqref="L32"/>
    </sheetView>
  </sheetViews>
  <sheetFormatPr baseColWidth="10" defaultColWidth="11.42578125" defaultRowHeight="15" x14ac:dyDescent="0.25"/>
  <cols>
    <col min="1" max="2" width="11.42578125" style="100"/>
    <col min="3" max="3" width="16.5703125" style="452" customWidth="1"/>
    <col min="4" max="8" width="11.42578125" style="100"/>
    <col min="9" max="9" width="13.42578125" style="104" customWidth="1"/>
    <col min="10" max="10" width="14.42578125" style="104" customWidth="1"/>
    <col min="11" max="11" width="11.42578125" style="104"/>
    <col min="12" max="16384" width="11.42578125" style="100"/>
  </cols>
  <sheetData>
    <row r="1" spans="1:11" x14ac:dyDescent="0.25">
      <c r="B1" s="451" t="s">
        <v>410</v>
      </c>
      <c r="H1" s="453"/>
      <c r="I1" s="453"/>
      <c r="J1" s="453"/>
      <c r="K1" s="454"/>
    </row>
    <row r="2" spans="1:11" x14ac:dyDescent="0.25">
      <c r="B2" s="455" t="s">
        <v>374</v>
      </c>
      <c r="H2" s="453"/>
      <c r="I2" s="453"/>
      <c r="J2" s="453"/>
      <c r="K2" s="454"/>
    </row>
    <row r="3" spans="1:11" x14ac:dyDescent="0.25">
      <c r="H3" s="456"/>
      <c r="I3" s="454"/>
      <c r="J3" s="454"/>
      <c r="K3" s="454"/>
    </row>
    <row r="4" spans="1:11" ht="36" x14ac:dyDescent="0.25">
      <c r="B4" s="457"/>
      <c r="C4" s="458" t="s">
        <v>411</v>
      </c>
      <c r="D4" s="109">
        <v>2013</v>
      </c>
      <c r="E4" s="109">
        <v>2014</v>
      </c>
      <c r="F4" s="109">
        <v>2015</v>
      </c>
      <c r="G4" s="109">
        <v>2016</v>
      </c>
      <c r="H4" s="459">
        <v>2017</v>
      </c>
      <c r="I4" s="460" t="s">
        <v>56</v>
      </c>
      <c r="J4" s="460" t="s">
        <v>412</v>
      </c>
      <c r="K4" s="460" t="s">
        <v>8</v>
      </c>
    </row>
    <row r="5" spans="1:11" x14ac:dyDescent="0.25">
      <c r="A5" s="106"/>
      <c r="B5" s="461" t="s">
        <v>0</v>
      </c>
      <c r="C5" s="462" t="s">
        <v>58</v>
      </c>
      <c r="D5" s="463">
        <v>113.00851510999992</v>
      </c>
      <c r="E5" s="463">
        <v>73.998781059999985</v>
      </c>
      <c r="F5" s="463">
        <v>72.032735930000015</v>
      </c>
      <c r="G5" s="463">
        <v>67.499327620000003</v>
      </c>
      <c r="H5" s="464">
        <v>60.481406499999927</v>
      </c>
      <c r="I5" s="465">
        <v>0.46584332620533409</v>
      </c>
      <c r="J5" s="465">
        <v>1.0095475463721781E-3</v>
      </c>
      <c r="K5" s="465">
        <v>-0.10397023744456779</v>
      </c>
    </row>
    <row r="6" spans="1:11" x14ac:dyDescent="0.25">
      <c r="A6" s="106"/>
      <c r="B6" s="461"/>
      <c r="C6" s="462" t="s">
        <v>413</v>
      </c>
      <c r="D6" s="463">
        <v>0</v>
      </c>
      <c r="E6" s="463">
        <v>52.396687700000001</v>
      </c>
      <c r="F6" s="463">
        <v>41.203160459999999</v>
      </c>
      <c r="G6" s="463">
        <v>13.882376800000001</v>
      </c>
      <c r="H6" s="464">
        <v>16.993940560000002</v>
      </c>
      <c r="I6" s="465">
        <v>0.13089169471953579</v>
      </c>
      <c r="J6" s="465">
        <v>2.8366058245591003E-4</v>
      </c>
      <c r="K6" s="465">
        <v>0.22413768224472919</v>
      </c>
    </row>
    <row r="7" spans="1:11" x14ac:dyDescent="0.25">
      <c r="A7" s="106"/>
      <c r="B7" s="461"/>
      <c r="C7" s="462" t="s">
        <v>414</v>
      </c>
      <c r="D7" s="463">
        <v>5.0638544600000008</v>
      </c>
      <c r="E7" s="463">
        <v>7.5975197099999976</v>
      </c>
      <c r="F7" s="463">
        <v>6.8638620199999991</v>
      </c>
      <c r="G7" s="463">
        <v>11.516476029999996</v>
      </c>
      <c r="H7" s="464">
        <v>16.827090150000007</v>
      </c>
      <c r="I7" s="465">
        <v>0.12960657000979345</v>
      </c>
      <c r="J7" s="465">
        <v>2.8087553773267451E-4</v>
      </c>
      <c r="K7" s="465">
        <v>0.46113186934666972</v>
      </c>
    </row>
    <row r="8" spans="1:11" x14ac:dyDescent="0.25">
      <c r="A8" s="106"/>
      <c r="B8" s="461"/>
      <c r="C8" s="462" t="s">
        <v>415</v>
      </c>
      <c r="D8" s="463">
        <v>11.115837719999996</v>
      </c>
      <c r="E8" s="463">
        <v>11.287445099999992</v>
      </c>
      <c r="F8" s="463">
        <v>10.152171979999995</v>
      </c>
      <c r="G8" s="463">
        <v>8.0927109700000006</v>
      </c>
      <c r="H8" s="464">
        <v>10.645422250000014</v>
      </c>
      <c r="I8" s="465">
        <v>8.1993776216171224E-2</v>
      </c>
      <c r="J8" s="465">
        <v>1.7769196410112121E-4</v>
      </c>
      <c r="K8" s="465">
        <v>0.31543339302033835</v>
      </c>
    </row>
    <row r="9" spans="1:11" x14ac:dyDescent="0.25">
      <c r="A9" s="106"/>
      <c r="B9" s="461"/>
      <c r="C9" s="466" t="s">
        <v>61</v>
      </c>
      <c r="D9" s="463">
        <v>6.8010597700000011</v>
      </c>
      <c r="E9" s="463">
        <v>400.13134102999976</v>
      </c>
      <c r="F9" s="463">
        <v>82.003526419999957</v>
      </c>
      <c r="G9" s="463">
        <v>17.397245829999989</v>
      </c>
      <c r="H9" s="464">
        <v>24.884217330000009</v>
      </c>
      <c r="I9" s="465">
        <v>0.19166463284916557</v>
      </c>
      <c r="J9" s="465">
        <v>4.153640267756269E-4</v>
      </c>
      <c r="K9" s="465">
        <v>0.4303538372199931</v>
      </c>
    </row>
    <row r="10" spans="1:11" x14ac:dyDescent="0.25">
      <c r="A10" s="106"/>
      <c r="B10" s="461"/>
      <c r="C10" s="467" t="s">
        <v>62</v>
      </c>
      <c r="D10" s="468">
        <v>135.98926705999992</v>
      </c>
      <c r="E10" s="468">
        <v>545.41177459999972</v>
      </c>
      <c r="F10" s="468">
        <v>212.25545680999997</v>
      </c>
      <c r="G10" s="468">
        <v>118.38813724999999</v>
      </c>
      <c r="H10" s="469">
        <v>129.83207678999995</v>
      </c>
      <c r="I10" s="470">
        <v>1</v>
      </c>
      <c r="J10" s="470">
        <v>2.1671396574375105E-3</v>
      </c>
      <c r="K10" s="470">
        <v>9.6664579795134431E-2</v>
      </c>
    </row>
    <row r="11" spans="1:11" x14ac:dyDescent="0.25">
      <c r="A11" s="106"/>
      <c r="B11" s="461" t="s">
        <v>1</v>
      </c>
      <c r="C11" s="462" t="s">
        <v>416</v>
      </c>
      <c r="D11" s="463">
        <v>15018.122822749965</v>
      </c>
      <c r="E11" s="463">
        <v>13487.309247749983</v>
      </c>
      <c r="F11" s="463">
        <v>10937.062676280031</v>
      </c>
      <c r="G11" s="463">
        <v>9588.4947893300341</v>
      </c>
      <c r="H11" s="464">
        <v>11001.181933259981</v>
      </c>
      <c r="I11" s="465">
        <v>0.39564940540576887</v>
      </c>
      <c r="J11" s="465">
        <v>0.18363025714219397</v>
      </c>
      <c r="K11" s="465">
        <v>0.14733148163171217</v>
      </c>
    </row>
    <row r="12" spans="1:11" x14ac:dyDescent="0.25">
      <c r="A12" s="106"/>
      <c r="B12" s="461"/>
      <c r="C12" s="462" t="s">
        <v>64</v>
      </c>
      <c r="D12" s="463">
        <v>5110.7119745600075</v>
      </c>
      <c r="E12" s="463">
        <v>5675.0164130200455</v>
      </c>
      <c r="F12" s="463">
        <v>4907.7725772000031</v>
      </c>
      <c r="G12" s="463">
        <v>4755.3903288900137</v>
      </c>
      <c r="H12" s="464">
        <v>5649.785049930003</v>
      </c>
      <c r="I12" s="465">
        <v>0.20319035802117774</v>
      </c>
      <c r="J12" s="465">
        <v>9.4305456251038991E-2</v>
      </c>
      <c r="K12" s="465">
        <v>0.18808019093750294</v>
      </c>
    </row>
    <row r="13" spans="1:11" x14ac:dyDescent="0.25">
      <c r="A13" s="106"/>
      <c r="B13" s="461"/>
      <c r="C13" s="462" t="s">
        <v>68</v>
      </c>
      <c r="D13" s="463">
        <v>4126.1772161500048</v>
      </c>
      <c r="E13" s="463">
        <v>3060.3256438100011</v>
      </c>
      <c r="F13" s="463">
        <v>2665.8828545499996</v>
      </c>
      <c r="G13" s="463">
        <v>2523.5708388300063</v>
      </c>
      <c r="H13" s="464">
        <v>2906.0898342399973</v>
      </c>
      <c r="I13" s="465">
        <v>0.10451538043349913</v>
      </c>
      <c r="J13" s="465">
        <v>4.8508062749733225E-2</v>
      </c>
      <c r="K13" s="465">
        <v>0.15157846553153909</v>
      </c>
    </row>
    <row r="14" spans="1:11" x14ac:dyDescent="0.25">
      <c r="A14" s="106"/>
      <c r="B14" s="461"/>
      <c r="C14" s="462" t="s">
        <v>67</v>
      </c>
      <c r="D14" s="463">
        <v>2380.9597113099976</v>
      </c>
      <c r="E14" s="463">
        <v>2250.9303124400003</v>
      </c>
      <c r="F14" s="463">
        <v>2040.133789379998</v>
      </c>
      <c r="G14" s="463">
        <v>1891.607781570008</v>
      </c>
      <c r="H14" s="464">
        <v>2031.0394575300061</v>
      </c>
      <c r="I14" s="465">
        <v>7.3044838145793434E-2</v>
      </c>
      <c r="J14" s="465">
        <v>3.3901838921925533E-2</v>
      </c>
      <c r="K14" s="465">
        <v>7.3710669473072032E-2</v>
      </c>
    </row>
    <row r="15" spans="1:11" x14ac:dyDescent="0.25">
      <c r="A15" s="106"/>
      <c r="B15" s="461"/>
      <c r="C15" s="462" t="s">
        <v>70</v>
      </c>
      <c r="D15" s="463">
        <v>2518.5954874800004</v>
      </c>
      <c r="E15" s="463">
        <v>2435.1541768100024</v>
      </c>
      <c r="F15" s="463">
        <v>1214.7735667299999</v>
      </c>
      <c r="G15" s="463">
        <v>1007.9730257399999</v>
      </c>
      <c r="H15" s="464">
        <v>1470.8589428799996</v>
      </c>
      <c r="I15" s="465">
        <v>5.2898358532443797E-2</v>
      </c>
      <c r="J15" s="465">
        <v>2.4551380709773692E-2</v>
      </c>
      <c r="K15" s="465">
        <v>0.45922450831476724</v>
      </c>
    </row>
    <row r="16" spans="1:11" x14ac:dyDescent="0.25">
      <c r="A16" s="106"/>
      <c r="B16" s="461"/>
      <c r="C16" s="462" t="s">
        <v>69</v>
      </c>
      <c r="D16" s="463">
        <v>1715.1117010499972</v>
      </c>
      <c r="E16" s="463">
        <v>1114.3649920399987</v>
      </c>
      <c r="F16" s="463">
        <v>835.20834163999837</v>
      </c>
      <c r="G16" s="463">
        <v>799.03422683000178</v>
      </c>
      <c r="H16" s="464">
        <v>1168.0864967000034</v>
      </c>
      <c r="I16" s="465">
        <v>4.2009370509966122E-2</v>
      </c>
      <c r="J16" s="465">
        <v>1.9497543541649669E-2</v>
      </c>
      <c r="K16" s="465">
        <v>0.46187291792760621</v>
      </c>
    </row>
    <row r="17" spans="1:11" x14ac:dyDescent="0.25">
      <c r="A17" s="106"/>
      <c r="B17" s="461"/>
      <c r="C17" s="462" t="s">
        <v>65</v>
      </c>
      <c r="D17" s="463">
        <v>1722.7245315200028</v>
      </c>
      <c r="E17" s="463">
        <v>1486.8733019599961</v>
      </c>
      <c r="F17" s="463">
        <v>1035.8720492099992</v>
      </c>
      <c r="G17" s="463">
        <v>952.09075541000345</v>
      </c>
      <c r="H17" s="464">
        <v>880.92901334000476</v>
      </c>
      <c r="I17" s="465">
        <v>3.1681963124245954E-2</v>
      </c>
      <c r="J17" s="465">
        <v>1.4704349244018766E-2</v>
      </c>
      <c r="K17" s="465">
        <v>-7.4742603754569537E-2</v>
      </c>
    </row>
    <row r="18" spans="1:11" x14ac:dyDescent="0.25">
      <c r="A18" s="106"/>
      <c r="B18" s="461"/>
      <c r="C18" s="462" t="s">
        <v>417</v>
      </c>
      <c r="D18" s="463">
        <v>999.69771893000006</v>
      </c>
      <c r="E18" s="463">
        <v>1221.8907447099998</v>
      </c>
      <c r="F18" s="463">
        <v>890.63013391999993</v>
      </c>
      <c r="G18" s="463">
        <v>629.34449719000008</v>
      </c>
      <c r="H18" s="464">
        <v>806.15579886</v>
      </c>
      <c r="I18" s="465">
        <v>2.8992799539026951E-2</v>
      </c>
      <c r="J18" s="465">
        <v>1.3456244750737024E-2</v>
      </c>
      <c r="K18" s="465">
        <v>0.28094517781510109</v>
      </c>
    </row>
    <row r="19" spans="1:11" x14ac:dyDescent="0.25">
      <c r="A19" s="106"/>
      <c r="B19" s="461"/>
      <c r="C19" s="462" t="s">
        <v>66</v>
      </c>
      <c r="D19" s="463">
        <v>1526.2482772499973</v>
      </c>
      <c r="E19" s="463">
        <v>1245.3650249799998</v>
      </c>
      <c r="F19" s="463">
        <v>722.21134593999886</v>
      </c>
      <c r="G19" s="463">
        <v>609.44196951999936</v>
      </c>
      <c r="H19" s="464">
        <v>740.2316127800018</v>
      </c>
      <c r="I19" s="465">
        <v>2.6621884742540042E-2</v>
      </c>
      <c r="J19" s="465">
        <v>1.2355847055725663E-2</v>
      </c>
      <c r="K19" s="465">
        <v>0.21460557329685259</v>
      </c>
    </row>
    <row r="20" spans="1:11" x14ac:dyDescent="0.25">
      <c r="A20" s="106"/>
      <c r="B20" s="461"/>
      <c r="C20" s="462" t="s">
        <v>418</v>
      </c>
      <c r="D20" s="463">
        <v>570.1430184300001</v>
      </c>
      <c r="E20" s="463">
        <v>711.02297238000062</v>
      </c>
      <c r="F20" s="463">
        <v>683.14760251999951</v>
      </c>
      <c r="G20" s="463">
        <v>539.34012178000046</v>
      </c>
      <c r="H20" s="464">
        <v>635.57051948000094</v>
      </c>
      <c r="I20" s="465">
        <v>2.2857825609214514E-2</v>
      </c>
      <c r="J20" s="465">
        <v>1.0608858087444219E-2</v>
      </c>
      <c r="K20" s="465">
        <v>0.17842247185766258</v>
      </c>
    </row>
    <row r="21" spans="1:11" x14ac:dyDescent="0.25">
      <c r="A21" s="106"/>
      <c r="B21" s="461"/>
      <c r="C21" s="471" t="s">
        <v>61</v>
      </c>
      <c r="D21" s="463">
        <v>777.00092771999971</v>
      </c>
      <c r="E21" s="463">
        <v>641.98538071999974</v>
      </c>
      <c r="F21" s="463">
        <v>570.51744524999981</v>
      </c>
      <c r="G21" s="463">
        <v>552.21815575999983</v>
      </c>
      <c r="H21" s="464">
        <v>515.45101034999993</v>
      </c>
      <c r="I21" s="465">
        <v>1.8537815936323431E-2</v>
      </c>
      <c r="J21" s="465">
        <v>8.6038393100845503E-3</v>
      </c>
      <c r="K21" s="465">
        <v>-6.6580834089742025E-2</v>
      </c>
    </row>
    <row r="22" spans="1:11" ht="15" customHeight="1" x14ac:dyDescent="0.25">
      <c r="A22" s="106"/>
      <c r="B22" s="461"/>
      <c r="C22" s="467" t="s">
        <v>73</v>
      </c>
      <c r="D22" s="468">
        <v>36465.493387149974</v>
      </c>
      <c r="E22" s="468">
        <v>33330.238210620024</v>
      </c>
      <c r="F22" s="468">
        <v>26503.212382620026</v>
      </c>
      <c r="G22" s="468">
        <v>23848.506490850072</v>
      </c>
      <c r="H22" s="469">
        <v>27805.379669349997</v>
      </c>
      <c r="I22" s="470">
        <v>1</v>
      </c>
      <c r="J22" s="470">
        <v>0.46412367776432528</v>
      </c>
      <c r="K22" s="470">
        <v>0.16591702210023307</v>
      </c>
    </row>
    <row r="23" spans="1:11" x14ac:dyDescent="0.25">
      <c r="A23" s="106"/>
      <c r="B23" s="461" t="s">
        <v>2</v>
      </c>
      <c r="C23" s="462" t="s">
        <v>74</v>
      </c>
      <c r="D23" s="463">
        <v>13855.215369400014</v>
      </c>
      <c r="E23" s="463">
        <v>13105.12125244989</v>
      </c>
      <c r="F23" s="463">
        <v>12986.064099870146</v>
      </c>
      <c r="G23" s="463">
        <v>12502.515910490112</v>
      </c>
      <c r="H23" s="464">
        <v>13380.159776899967</v>
      </c>
      <c r="I23" s="465">
        <v>0.65396778341530515</v>
      </c>
      <c r="J23" s="465">
        <v>0.22333983705946203</v>
      </c>
      <c r="K23" s="465">
        <v>7.0197380486712868E-2</v>
      </c>
    </row>
    <row r="24" spans="1:11" x14ac:dyDescent="0.25">
      <c r="A24" s="106"/>
      <c r="B24" s="461"/>
      <c r="C24" s="462" t="s">
        <v>76</v>
      </c>
      <c r="D24" s="463">
        <v>2574.9849322599994</v>
      </c>
      <c r="E24" s="463">
        <v>2169.8519453700051</v>
      </c>
      <c r="F24" s="463">
        <v>1886.3575674500003</v>
      </c>
      <c r="G24" s="463">
        <v>1638.2673643099899</v>
      </c>
      <c r="H24" s="464">
        <v>1790.0374607600017</v>
      </c>
      <c r="I24" s="465">
        <v>8.7489749746082687E-2</v>
      </c>
      <c r="J24" s="465">
        <v>2.9879065831985008E-2</v>
      </c>
      <c r="K24" s="465">
        <v>9.2640615174516938E-2</v>
      </c>
    </row>
    <row r="25" spans="1:11" x14ac:dyDescent="0.25">
      <c r="A25" s="106"/>
      <c r="B25" s="461"/>
      <c r="C25" s="462" t="s">
        <v>75</v>
      </c>
      <c r="D25" s="463">
        <v>1899.2012647599956</v>
      </c>
      <c r="E25" s="463">
        <v>1801.1043782500021</v>
      </c>
      <c r="F25" s="463">
        <v>1664.6520986799994</v>
      </c>
      <c r="G25" s="463">
        <v>1587.3964873200059</v>
      </c>
      <c r="H25" s="464">
        <v>1664.551295589999</v>
      </c>
      <c r="I25" s="465">
        <v>8.1356496432681155E-2</v>
      </c>
      <c r="J25" s="465">
        <v>2.7784467549932319E-2</v>
      </c>
      <c r="K25" s="465">
        <v>4.8604623284919324E-2</v>
      </c>
    </row>
    <row r="26" spans="1:11" x14ac:dyDescent="0.25">
      <c r="A26" s="106"/>
      <c r="B26" s="461"/>
      <c r="C26" s="462" t="s">
        <v>419</v>
      </c>
      <c r="D26" s="463">
        <v>729.9192129200012</v>
      </c>
      <c r="E26" s="463">
        <v>737.90596679000055</v>
      </c>
      <c r="F26" s="463">
        <v>677.74452875999964</v>
      </c>
      <c r="G26" s="463">
        <v>605.08878160000086</v>
      </c>
      <c r="H26" s="464">
        <v>860.63241115999995</v>
      </c>
      <c r="I26" s="465">
        <v>4.2064211462807748E-2</v>
      </c>
      <c r="J26" s="465">
        <v>1.4365561075616696E-2</v>
      </c>
      <c r="K26" s="465">
        <v>0.4223241899879222</v>
      </c>
    </row>
    <row r="27" spans="1:11" x14ac:dyDescent="0.25">
      <c r="A27" s="106"/>
      <c r="B27" s="461"/>
      <c r="C27" s="462" t="s">
        <v>77</v>
      </c>
      <c r="D27" s="463">
        <v>693.70190577000039</v>
      </c>
      <c r="E27" s="463">
        <v>621.18328833000044</v>
      </c>
      <c r="F27" s="463">
        <v>687.13970345999871</v>
      </c>
      <c r="G27" s="463">
        <v>702.92507897999826</v>
      </c>
      <c r="H27" s="464">
        <v>778.81286902999705</v>
      </c>
      <c r="I27" s="465">
        <v>3.806520506086699E-2</v>
      </c>
      <c r="J27" s="465">
        <v>1.2999840223826655E-2</v>
      </c>
      <c r="K27" s="465">
        <v>0.10795999789923294</v>
      </c>
    </row>
    <row r="28" spans="1:11" x14ac:dyDescent="0.25">
      <c r="A28" s="106"/>
      <c r="B28" s="461"/>
      <c r="C28" s="462" t="s">
        <v>420</v>
      </c>
      <c r="D28" s="463">
        <v>268.04132967000015</v>
      </c>
      <c r="E28" s="463">
        <v>364.25481362999983</v>
      </c>
      <c r="F28" s="463">
        <v>556.52488345999961</v>
      </c>
      <c r="G28" s="463">
        <v>603.79469443000016</v>
      </c>
      <c r="H28" s="464">
        <v>763.412510840001</v>
      </c>
      <c r="I28" s="465">
        <v>3.7312498196581181E-2</v>
      </c>
      <c r="J28" s="465">
        <v>1.2742779505108695E-2</v>
      </c>
      <c r="K28" s="465">
        <v>0.2643577657811067</v>
      </c>
    </row>
    <row r="29" spans="1:11" x14ac:dyDescent="0.25">
      <c r="A29" s="106"/>
      <c r="B29" s="461"/>
      <c r="C29" s="462" t="s">
        <v>78</v>
      </c>
      <c r="D29" s="463">
        <v>345.72376729999945</v>
      </c>
      <c r="E29" s="463">
        <v>297.53751404000025</v>
      </c>
      <c r="F29" s="463">
        <v>270.12314340000012</v>
      </c>
      <c r="G29" s="463">
        <v>243.58083474000017</v>
      </c>
      <c r="H29" s="464">
        <v>239.61862811000046</v>
      </c>
      <c r="I29" s="465">
        <v>1.1711583845258059E-2</v>
      </c>
      <c r="J29" s="465">
        <v>3.9996820853284666E-3</v>
      </c>
      <c r="K29" s="465">
        <v>-1.6266495819463822E-2</v>
      </c>
    </row>
    <row r="30" spans="1:11" x14ac:dyDescent="0.25">
      <c r="A30" s="106"/>
      <c r="B30" s="461"/>
      <c r="C30" s="462" t="s">
        <v>421</v>
      </c>
      <c r="D30" s="463">
        <v>167.42715818000022</v>
      </c>
      <c r="E30" s="463">
        <v>217.56507412000011</v>
      </c>
      <c r="F30" s="463">
        <v>169.99385358999996</v>
      </c>
      <c r="G30" s="463">
        <v>157.19711882999985</v>
      </c>
      <c r="H30" s="464">
        <v>200.71660720000008</v>
      </c>
      <c r="I30" s="465">
        <v>9.8102113049382822E-3</v>
      </c>
      <c r="J30" s="465">
        <v>3.3503347564330962E-3</v>
      </c>
      <c r="K30" s="465">
        <v>0.27684660313058407</v>
      </c>
    </row>
    <row r="31" spans="1:11" x14ac:dyDescent="0.25">
      <c r="A31" s="106"/>
      <c r="B31" s="461"/>
      <c r="C31" s="462" t="s">
        <v>422</v>
      </c>
      <c r="D31" s="463">
        <v>245.23750927999978</v>
      </c>
      <c r="E31" s="463">
        <v>240.19459862000005</v>
      </c>
      <c r="F31" s="463">
        <v>278.93637623999996</v>
      </c>
      <c r="G31" s="463">
        <v>184.26500666000013</v>
      </c>
      <c r="H31" s="464">
        <v>193.95581126000044</v>
      </c>
      <c r="I31" s="465">
        <v>9.479771100282584E-3</v>
      </c>
      <c r="J31" s="465">
        <v>3.2374844550309683E-3</v>
      </c>
      <c r="K31" s="465">
        <v>5.2591670961602999E-2</v>
      </c>
    </row>
    <row r="32" spans="1:11" x14ac:dyDescent="0.25">
      <c r="A32" s="106"/>
      <c r="B32" s="461"/>
      <c r="C32" s="462" t="s">
        <v>423</v>
      </c>
      <c r="D32" s="463">
        <v>133.45778075000004</v>
      </c>
      <c r="E32" s="463">
        <v>120.79193354000004</v>
      </c>
      <c r="F32" s="463">
        <v>147.46119260000006</v>
      </c>
      <c r="G32" s="463">
        <v>157.98652315999985</v>
      </c>
      <c r="H32" s="464">
        <v>122.7216407799999</v>
      </c>
      <c r="I32" s="465">
        <v>5.9981346064748023E-3</v>
      </c>
      <c r="J32" s="465">
        <v>2.0484532107601845E-3</v>
      </c>
      <c r="K32" s="465">
        <v>-0.22321449750676303</v>
      </c>
    </row>
    <row r="33" spans="1:11" x14ac:dyDescent="0.25">
      <c r="A33" s="106"/>
      <c r="B33" s="461"/>
      <c r="C33" s="471" t="s">
        <v>61</v>
      </c>
      <c r="D33" s="463">
        <v>546.41474260999985</v>
      </c>
      <c r="E33" s="463">
        <v>501.11015034999997</v>
      </c>
      <c r="F33" s="463">
        <v>503.25312215999992</v>
      </c>
      <c r="G33" s="463">
        <v>388.8612407899999</v>
      </c>
      <c r="H33" s="464">
        <v>465.34876694000013</v>
      </c>
      <c r="I33" s="465">
        <v>2.2744354828721305E-2</v>
      </c>
      <c r="J33" s="465">
        <v>7.7675393655337079E-3</v>
      </c>
      <c r="K33" s="465">
        <v>0.19669619423784757</v>
      </c>
    </row>
    <row r="34" spans="1:11" x14ac:dyDescent="0.25">
      <c r="A34" s="106"/>
      <c r="B34" s="461"/>
      <c r="C34" s="467" t="s">
        <v>79</v>
      </c>
      <c r="D34" s="468">
        <v>21459.324972900005</v>
      </c>
      <c r="E34" s="468">
        <v>20176.620915489897</v>
      </c>
      <c r="F34" s="468">
        <v>19828.250569670141</v>
      </c>
      <c r="G34" s="468">
        <v>18771.879041310109</v>
      </c>
      <c r="H34" s="469">
        <v>20459.967778569968</v>
      </c>
      <c r="I34" s="470">
        <v>1</v>
      </c>
      <c r="J34" s="470">
        <v>0.34151504511901787</v>
      </c>
      <c r="K34" s="470">
        <v>8.9926465728070504E-2</v>
      </c>
    </row>
    <row r="35" spans="1:11" x14ac:dyDescent="0.25">
      <c r="A35" s="106"/>
      <c r="B35" s="461" t="s">
        <v>4</v>
      </c>
      <c r="C35" s="462" t="s">
        <v>82</v>
      </c>
      <c r="D35" s="463">
        <v>3174.1569339999864</v>
      </c>
      <c r="E35" s="463">
        <v>2587.7075754499983</v>
      </c>
      <c r="F35" s="463">
        <v>2343.9226917300039</v>
      </c>
      <c r="G35" s="463">
        <v>2247.0144308100012</v>
      </c>
      <c r="H35" s="464">
        <v>2562.6317277200201</v>
      </c>
      <c r="I35" s="465">
        <v>0.24996537703012872</v>
      </c>
      <c r="J35" s="465">
        <v>4.2775105981955712E-2</v>
      </c>
      <c r="K35" s="465">
        <v>0.14046073428920769</v>
      </c>
    </row>
    <row r="36" spans="1:11" x14ac:dyDescent="0.25">
      <c r="A36" s="106"/>
      <c r="B36" s="461"/>
      <c r="C36" s="462" t="s">
        <v>80</v>
      </c>
      <c r="D36" s="463">
        <v>1693.2342156199968</v>
      </c>
      <c r="E36" s="463">
        <v>1419.46295018</v>
      </c>
      <c r="F36" s="463">
        <v>1506.6658239700014</v>
      </c>
      <c r="G36" s="463">
        <v>1494.9262155799925</v>
      </c>
      <c r="H36" s="464">
        <v>1372.7331547700026</v>
      </c>
      <c r="I36" s="465">
        <v>0.13389975503781437</v>
      </c>
      <c r="J36" s="465">
        <v>2.2913478181460566E-2</v>
      </c>
      <c r="K36" s="465">
        <v>-8.1738522969564853E-2</v>
      </c>
    </row>
    <row r="37" spans="1:11" x14ac:dyDescent="0.25">
      <c r="A37" s="106"/>
      <c r="B37" s="461"/>
      <c r="C37" s="462" t="s">
        <v>83</v>
      </c>
      <c r="D37" s="463">
        <v>1181.6301058900049</v>
      </c>
      <c r="E37" s="463">
        <v>1077.5172043899975</v>
      </c>
      <c r="F37" s="463">
        <v>1014.110367539998</v>
      </c>
      <c r="G37" s="463">
        <v>1140.6044867099993</v>
      </c>
      <c r="H37" s="464">
        <v>1234.9312052300083</v>
      </c>
      <c r="I37" s="465">
        <v>0.12045821527240382</v>
      </c>
      <c r="J37" s="465">
        <v>2.061330647425326E-2</v>
      </c>
      <c r="K37" s="465">
        <v>8.2698884336400047E-2</v>
      </c>
    </row>
    <row r="38" spans="1:11" ht="15" customHeight="1" x14ac:dyDescent="0.25">
      <c r="A38" s="106"/>
      <c r="B38" s="461"/>
      <c r="C38" s="462" t="s">
        <v>84</v>
      </c>
      <c r="D38" s="463">
        <v>1266.0052637900014</v>
      </c>
      <c r="E38" s="463">
        <v>1261.9977849499935</v>
      </c>
      <c r="F38" s="463">
        <v>1162.4886369400012</v>
      </c>
      <c r="G38" s="463">
        <v>1073.5117049499991</v>
      </c>
      <c r="H38" s="464">
        <v>1172.7042336399945</v>
      </c>
      <c r="I38" s="465">
        <v>0.11438844401081881</v>
      </c>
      <c r="J38" s="465">
        <v>1.9574622188912282E-2</v>
      </c>
      <c r="K38" s="465">
        <v>9.240004392370893E-2</v>
      </c>
    </row>
    <row r="39" spans="1:11" x14ac:dyDescent="0.25">
      <c r="A39" s="106"/>
      <c r="B39" s="461"/>
      <c r="C39" s="462" t="s">
        <v>87</v>
      </c>
      <c r="D39" s="463">
        <v>1462.9946560100093</v>
      </c>
      <c r="E39" s="463">
        <v>844.58004048999453</v>
      </c>
      <c r="F39" s="463">
        <v>538.68990135000081</v>
      </c>
      <c r="G39" s="463">
        <v>462.38440257999821</v>
      </c>
      <c r="H39" s="464">
        <v>557.41019907999942</v>
      </c>
      <c r="I39" s="465">
        <v>5.4371156442926082E-2</v>
      </c>
      <c r="J39" s="465">
        <v>9.3042164752574243E-3</v>
      </c>
      <c r="K39" s="465">
        <v>0.20551254750328773</v>
      </c>
    </row>
    <row r="40" spans="1:11" x14ac:dyDescent="0.25">
      <c r="A40" s="106"/>
      <c r="B40" s="461"/>
      <c r="C40" s="462" t="s">
        <v>81</v>
      </c>
      <c r="D40" s="463">
        <v>609.47361017000037</v>
      </c>
      <c r="E40" s="463">
        <v>430.38152741999994</v>
      </c>
      <c r="F40" s="463">
        <v>362.52883435000058</v>
      </c>
      <c r="G40" s="463">
        <v>477.05121933999828</v>
      </c>
      <c r="H40" s="464">
        <v>450.01018736999953</v>
      </c>
      <c r="I40" s="465">
        <v>4.389509617654689E-2</v>
      </c>
      <c r="J40" s="465">
        <v>7.5115098472762487E-3</v>
      </c>
      <c r="K40" s="465">
        <v>-5.6683707899143565E-2</v>
      </c>
    </row>
    <row r="41" spans="1:11" x14ac:dyDescent="0.25">
      <c r="A41" s="106"/>
      <c r="B41" s="461"/>
      <c r="C41" s="472" t="s">
        <v>88</v>
      </c>
      <c r="D41" s="463">
        <v>445.35284599000056</v>
      </c>
      <c r="E41" s="463">
        <v>389.0494431500008</v>
      </c>
      <c r="F41" s="463">
        <v>365.06357049000087</v>
      </c>
      <c r="G41" s="463">
        <v>367.35049031000023</v>
      </c>
      <c r="H41" s="464">
        <v>369.25410939999955</v>
      </c>
      <c r="I41" s="465">
        <v>3.6017950483355439E-2</v>
      </c>
      <c r="J41" s="465">
        <v>6.1635401969796092E-3</v>
      </c>
      <c r="K41" s="465">
        <v>5.1820240892910263E-3</v>
      </c>
    </row>
    <row r="42" spans="1:11" x14ac:dyDescent="0.25">
      <c r="A42" s="106"/>
      <c r="B42" s="461"/>
      <c r="C42" s="472" t="s">
        <v>424</v>
      </c>
      <c r="D42" s="473">
        <v>447.64387790999973</v>
      </c>
      <c r="E42" s="473">
        <v>425.10702612000057</v>
      </c>
      <c r="F42" s="473">
        <v>371.35986422999997</v>
      </c>
      <c r="G42" s="473">
        <v>336.49587861999947</v>
      </c>
      <c r="H42" s="464">
        <v>363.49064526000114</v>
      </c>
      <c r="I42" s="465">
        <v>3.5455768070966405E-2</v>
      </c>
      <c r="J42" s="465">
        <v>6.0673372245646177E-3</v>
      </c>
      <c r="K42" s="474">
        <v>8.0223171679575156E-2</v>
      </c>
    </row>
    <row r="43" spans="1:11" x14ac:dyDescent="0.25">
      <c r="A43" s="106"/>
      <c r="B43" s="461"/>
      <c r="C43" s="462" t="s">
        <v>425</v>
      </c>
      <c r="D43" s="463">
        <v>244.17842777999948</v>
      </c>
      <c r="E43" s="463">
        <v>229.77016894000005</v>
      </c>
      <c r="F43" s="463">
        <v>236.65461071999994</v>
      </c>
      <c r="G43" s="463">
        <v>298.10912149000006</v>
      </c>
      <c r="H43" s="464">
        <v>311.70346077000136</v>
      </c>
      <c r="I43" s="465">
        <v>3.0404319220027204E-2</v>
      </c>
      <c r="J43" s="465">
        <v>5.2029124689101222E-3</v>
      </c>
      <c r="K43" s="465">
        <v>4.5601889710903398E-2</v>
      </c>
    </row>
    <row r="44" spans="1:11" x14ac:dyDescent="0.25">
      <c r="A44" s="106"/>
      <c r="B44" s="461"/>
      <c r="C44" s="462" t="s">
        <v>426</v>
      </c>
      <c r="D44" s="463">
        <v>354.44950154999998</v>
      </c>
      <c r="E44" s="463">
        <v>287.81407371999944</v>
      </c>
      <c r="F44" s="463">
        <v>293.64218796999961</v>
      </c>
      <c r="G44" s="463">
        <v>265.53701579000023</v>
      </c>
      <c r="H44" s="464">
        <v>280.68917457000003</v>
      </c>
      <c r="I44" s="465">
        <v>2.7379109760765154E-2</v>
      </c>
      <c r="J44" s="465">
        <v>4.6852261526089982E-3</v>
      </c>
      <c r="K44" s="465">
        <v>5.7062322309078262E-2</v>
      </c>
    </row>
    <row r="45" spans="1:11" x14ac:dyDescent="0.25">
      <c r="A45" s="106"/>
      <c r="B45" s="461"/>
      <c r="C45" s="466" t="s">
        <v>61</v>
      </c>
      <c r="D45" s="463">
        <v>1646.6232310499997</v>
      </c>
      <c r="E45" s="463">
        <v>1593.3105453999997</v>
      </c>
      <c r="F45" s="463">
        <v>1543.6009680699995</v>
      </c>
      <c r="G45" s="463">
        <v>1745.0316499800008</v>
      </c>
      <c r="H45" s="464">
        <v>1576.3886244400007</v>
      </c>
      <c r="I45" s="465">
        <v>0.15376480849424723</v>
      </c>
      <c r="J45" s="465">
        <v>2.6312868037095295E-2</v>
      </c>
      <c r="K45" s="465">
        <v>-9.6641814801429415E-2</v>
      </c>
    </row>
    <row r="46" spans="1:11" x14ac:dyDescent="0.25">
      <c r="A46" s="106"/>
      <c r="B46" s="461"/>
      <c r="C46" s="467" t="s">
        <v>90</v>
      </c>
      <c r="D46" s="468">
        <v>12525.742669759999</v>
      </c>
      <c r="E46" s="468">
        <v>10546.698340209985</v>
      </c>
      <c r="F46" s="468">
        <v>9738.7274573600043</v>
      </c>
      <c r="G46" s="468">
        <v>9908.0166161599882</v>
      </c>
      <c r="H46" s="469">
        <v>10251.946722250026</v>
      </c>
      <c r="I46" s="470">
        <v>1</v>
      </c>
      <c r="J46" s="470">
        <v>0.17112412322927412</v>
      </c>
      <c r="K46" s="470">
        <v>3.4712306147033356E-2</v>
      </c>
    </row>
    <row r="47" spans="1:11" x14ac:dyDescent="0.25">
      <c r="A47" s="106"/>
      <c r="B47" s="461" t="s">
        <v>3</v>
      </c>
      <c r="C47" s="462" t="s">
        <v>91</v>
      </c>
      <c r="D47" s="463">
        <v>408.36857760000055</v>
      </c>
      <c r="E47" s="463">
        <v>285.67460327000026</v>
      </c>
      <c r="F47" s="463">
        <v>269.58139449999987</v>
      </c>
      <c r="G47" s="463">
        <v>355.65006919999968</v>
      </c>
      <c r="H47" s="464">
        <v>345.36112274000016</v>
      </c>
      <c r="I47" s="465">
        <v>0.72421437731858573</v>
      </c>
      <c r="J47" s="465">
        <v>5.7647216599453297E-3</v>
      </c>
      <c r="K47" s="465">
        <v>-2.892997176450296E-2</v>
      </c>
    </row>
    <row r="48" spans="1:11" x14ac:dyDescent="0.25">
      <c r="A48" s="106"/>
      <c r="B48" s="461"/>
      <c r="C48" s="462" t="s">
        <v>92</v>
      </c>
      <c r="D48" s="463">
        <v>112.41542443000006</v>
      </c>
      <c r="E48" s="463">
        <v>130.13925273999996</v>
      </c>
      <c r="F48" s="463">
        <v>102.25513313</v>
      </c>
      <c r="G48" s="463">
        <v>90.241170440000161</v>
      </c>
      <c r="H48" s="464">
        <v>130.20839421999983</v>
      </c>
      <c r="I48" s="465">
        <v>0.2730440253192063</v>
      </c>
      <c r="J48" s="465">
        <v>2.1734210976370448E-3</v>
      </c>
      <c r="K48" s="465">
        <v>0.44289345522810142</v>
      </c>
    </row>
    <row r="49" spans="1:11" x14ac:dyDescent="0.25">
      <c r="A49" s="106"/>
      <c r="B49" s="461"/>
      <c r="C49" s="466" t="s">
        <v>61</v>
      </c>
      <c r="D49" s="463">
        <v>0.333152</v>
      </c>
      <c r="E49" s="463">
        <v>0.46424127000000004</v>
      </c>
      <c r="F49" s="463">
        <v>0.51302439999999983</v>
      </c>
      <c r="G49" s="463">
        <v>0.75695986000000015</v>
      </c>
      <c r="H49" s="464">
        <v>1.3074045099999998</v>
      </c>
      <c r="I49" s="465">
        <v>2.74159736220795E-3</v>
      </c>
      <c r="J49" s="465">
        <v>2.1823021182326856E-5</v>
      </c>
      <c r="K49" s="465">
        <v>0.72717812276069638</v>
      </c>
    </row>
    <row r="50" spans="1:11" ht="15" customHeight="1" x14ac:dyDescent="0.25">
      <c r="A50" s="106"/>
      <c r="B50" s="461"/>
      <c r="C50" s="467" t="s">
        <v>93</v>
      </c>
      <c r="D50" s="468">
        <v>521.11715403000062</v>
      </c>
      <c r="E50" s="468">
        <v>416.27809728000022</v>
      </c>
      <c r="F50" s="468">
        <v>372.34955202999987</v>
      </c>
      <c r="G50" s="468">
        <v>446.64819949999986</v>
      </c>
      <c r="H50" s="469">
        <v>476.87692147000001</v>
      </c>
      <c r="I50" s="470">
        <v>1</v>
      </c>
      <c r="J50" s="470">
        <v>7.9599657787647014E-3</v>
      </c>
      <c r="K50" s="470">
        <v>6.7679041365978243E-2</v>
      </c>
    </row>
    <row r="51" spans="1:11" x14ac:dyDescent="0.25">
      <c r="A51" s="106"/>
      <c r="B51" s="461" t="s">
        <v>427</v>
      </c>
      <c r="C51" s="475"/>
      <c r="D51" s="463">
        <v>732.53769437999733</v>
      </c>
      <c r="E51" s="463">
        <v>678.09726773000136</v>
      </c>
      <c r="F51" s="463">
        <v>666.89295969999966</v>
      </c>
      <c r="G51" s="463">
        <v>730.83593325999846</v>
      </c>
      <c r="H51" s="464">
        <v>785.41537984999832</v>
      </c>
      <c r="I51" s="465"/>
      <c r="J51" s="465">
        <v>1.3110048451180431E-2</v>
      </c>
      <c r="K51" s="465">
        <v>7.4680847104137804E-2</v>
      </c>
    </row>
    <row r="52" spans="1:11" x14ac:dyDescent="0.25">
      <c r="A52" s="106"/>
      <c r="B52" s="476" t="s">
        <v>9</v>
      </c>
      <c r="C52" s="477"/>
      <c r="D52" s="478">
        <v>71840.205145279979</v>
      </c>
      <c r="E52" s="478">
        <v>65693.344605929917</v>
      </c>
      <c r="F52" s="478">
        <v>57321.688378190185</v>
      </c>
      <c r="G52" s="478">
        <v>53824.274418330184</v>
      </c>
      <c r="H52" s="479">
        <v>59909.418548279995</v>
      </c>
      <c r="I52" s="480"/>
      <c r="J52" s="480">
        <v>1</v>
      </c>
      <c r="K52" s="480">
        <v>0.11305575775448773</v>
      </c>
    </row>
    <row r="53" spans="1:11" ht="14.45" customHeight="1" x14ac:dyDescent="0.25">
      <c r="B53" s="44" t="s">
        <v>428</v>
      </c>
      <c r="C53" s="44"/>
      <c r="D53" s="44"/>
      <c r="E53" s="44"/>
      <c r="F53" s="44"/>
      <c r="G53" s="44"/>
      <c r="H53" s="44"/>
      <c r="I53" s="44"/>
      <c r="J53" s="44"/>
      <c r="K53" s="44"/>
    </row>
    <row r="54" spans="1:11" ht="26.25" customHeight="1" x14ac:dyDescent="0.25">
      <c r="B54" s="160" t="s">
        <v>19</v>
      </c>
      <c r="C54" s="160"/>
      <c r="D54" s="160"/>
      <c r="E54" s="160"/>
      <c r="F54" s="160"/>
      <c r="G54" s="160"/>
      <c r="H54" s="160"/>
      <c r="I54" s="160"/>
      <c r="J54" s="160"/>
      <c r="K54" s="160"/>
    </row>
  </sheetData>
  <mergeCells count="9">
    <mergeCell ref="B52:C52"/>
    <mergeCell ref="B53:K53"/>
    <mergeCell ref="B54:K54"/>
    <mergeCell ref="B5:B10"/>
    <mergeCell ref="B11:B22"/>
    <mergeCell ref="B23:B34"/>
    <mergeCell ref="B35:B46"/>
    <mergeCell ref="B47:B50"/>
    <mergeCell ref="B51:C51"/>
  </mergeCells>
  <pageMargins left="0.7" right="0.7" top="0.75" bottom="0.75" header="0.3" footer="0.3"/>
  <pageSetup paperSize="183" scale="5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L19"/>
  <sheetViews>
    <sheetView zoomScaleNormal="100" workbookViewId="0">
      <selection activeCell="J24" sqref="J24"/>
    </sheetView>
  </sheetViews>
  <sheetFormatPr baseColWidth="10" defaultColWidth="11.42578125" defaultRowHeight="12.75" x14ac:dyDescent="0.2"/>
  <cols>
    <col min="1" max="1" width="11.42578125" style="2"/>
    <col min="2" max="2" width="29.85546875" style="2" customWidth="1"/>
    <col min="3" max="3" width="51.85546875" style="2" customWidth="1"/>
    <col min="4" max="4" width="10" style="2" bestFit="1" customWidth="1"/>
    <col min="5" max="5" width="12.42578125" style="2" customWidth="1"/>
    <col min="6" max="7" width="19" style="2" customWidth="1"/>
    <col min="8" max="8" width="10.140625" style="2" bestFit="1" customWidth="1"/>
    <col min="9" max="9" width="22.140625" style="2" customWidth="1"/>
    <col min="10" max="10" width="19.5703125" style="2" customWidth="1"/>
    <col min="11" max="11" width="15.42578125" style="2" customWidth="1"/>
    <col min="12" max="16384" width="11.42578125" style="2"/>
  </cols>
  <sheetData>
    <row r="1" spans="1:12" x14ac:dyDescent="0.2">
      <c r="B1" s="481" t="s">
        <v>429</v>
      </c>
    </row>
    <row r="2" spans="1:12" x14ac:dyDescent="0.2">
      <c r="B2" s="482" t="s">
        <v>374</v>
      </c>
    </row>
    <row r="3" spans="1:12" ht="13.5" customHeight="1" x14ac:dyDescent="0.2"/>
    <row r="4" spans="1:12" ht="36.75" customHeight="1" x14ac:dyDescent="0.2">
      <c r="A4" s="483"/>
      <c r="B4" s="169" t="s">
        <v>98</v>
      </c>
      <c r="C4" s="11" t="s">
        <v>99</v>
      </c>
      <c r="D4" s="11">
        <v>2013</v>
      </c>
      <c r="E4" s="11">
        <v>2014</v>
      </c>
      <c r="F4" s="11">
        <v>2015</v>
      </c>
      <c r="G4" s="11">
        <v>2016</v>
      </c>
      <c r="H4" s="407">
        <v>2017</v>
      </c>
      <c r="I4" s="484" t="s">
        <v>430</v>
      </c>
      <c r="J4" s="484" t="s">
        <v>412</v>
      </c>
      <c r="K4" s="485" t="s">
        <v>8</v>
      </c>
      <c r="L4" s="483"/>
    </row>
    <row r="5" spans="1:12" ht="47.25" customHeight="1" x14ac:dyDescent="0.2">
      <c r="A5" s="483"/>
      <c r="B5" s="234" t="s">
        <v>431</v>
      </c>
      <c r="C5" s="13" t="s">
        <v>432</v>
      </c>
      <c r="D5" s="226">
        <v>5488.7896875900014</v>
      </c>
      <c r="E5" s="226">
        <v>5154.7744942099998</v>
      </c>
      <c r="F5" s="226">
        <v>3515.5422462300012</v>
      </c>
      <c r="G5" s="226">
        <v>2916.0742863800006</v>
      </c>
      <c r="H5" s="486">
        <v>3552.4754615199977</v>
      </c>
      <c r="I5" s="487">
        <v>0.3776643039989015</v>
      </c>
      <c r="J5" s="487">
        <v>5.9297445169777099E-2</v>
      </c>
      <c r="K5" s="488">
        <v>0.21823901335861451</v>
      </c>
      <c r="L5" s="483"/>
    </row>
    <row r="6" spans="1:12" ht="47.25" customHeight="1" x14ac:dyDescent="0.2">
      <c r="A6" s="483"/>
      <c r="B6" s="234" t="s">
        <v>433</v>
      </c>
      <c r="C6" s="13" t="s">
        <v>434</v>
      </c>
      <c r="D6" s="226">
        <v>6675.1616465399993</v>
      </c>
      <c r="E6" s="226">
        <v>6074.69247584</v>
      </c>
      <c r="F6" s="226">
        <v>2969.3150877000003</v>
      </c>
      <c r="G6" s="226">
        <v>2397.1899666300001</v>
      </c>
      <c r="H6" s="486">
        <v>3250.8797451199994</v>
      </c>
      <c r="I6" s="487">
        <v>0.34560160925068212</v>
      </c>
      <c r="J6" s="487">
        <v>5.4263249817723472E-2</v>
      </c>
      <c r="K6" s="488">
        <v>0.35612103770404446</v>
      </c>
      <c r="L6" s="483"/>
    </row>
    <row r="7" spans="1:12" ht="47.25" customHeight="1" x14ac:dyDescent="0.2">
      <c r="A7" s="483"/>
      <c r="B7" s="234" t="s">
        <v>435</v>
      </c>
      <c r="C7" s="13" t="s">
        <v>436</v>
      </c>
      <c r="D7" s="226">
        <v>1042.4726119899999</v>
      </c>
      <c r="E7" s="226">
        <v>872.49296196999978</v>
      </c>
      <c r="F7" s="226">
        <v>725.08060018000026</v>
      </c>
      <c r="G7" s="226">
        <v>783.54022782000015</v>
      </c>
      <c r="H7" s="486">
        <v>1034.08814145</v>
      </c>
      <c r="I7" s="487">
        <v>0.10993409594084352</v>
      </c>
      <c r="J7" s="487">
        <v>1.726086092150278E-2</v>
      </c>
      <c r="K7" s="488">
        <v>0.31976394412713849</v>
      </c>
      <c r="L7" s="483"/>
    </row>
    <row r="8" spans="1:12" ht="47.25" customHeight="1" x14ac:dyDescent="0.2">
      <c r="A8" s="483"/>
      <c r="B8" s="234" t="s">
        <v>437</v>
      </c>
      <c r="C8" s="489" t="s">
        <v>388</v>
      </c>
      <c r="D8" s="233">
        <v>949.51755983999999</v>
      </c>
      <c r="E8" s="233">
        <v>1157.8355569099999</v>
      </c>
      <c r="F8" s="233">
        <v>817.19947775000014</v>
      </c>
      <c r="G8" s="226">
        <v>801.08128577999992</v>
      </c>
      <c r="H8" s="486">
        <v>944.72098213000004</v>
      </c>
      <c r="I8" s="487">
        <v>0.10043345719174271</v>
      </c>
      <c r="J8" s="487">
        <v>1.5769156253263059E-2</v>
      </c>
      <c r="K8" s="488">
        <v>0.17930726743933412</v>
      </c>
      <c r="L8" s="483"/>
    </row>
    <row r="9" spans="1:12" ht="47.25" customHeight="1" x14ac:dyDescent="0.2">
      <c r="A9" s="483"/>
      <c r="B9" s="234" t="s">
        <v>438</v>
      </c>
      <c r="C9" s="13" t="s">
        <v>439</v>
      </c>
      <c r="D9" s="226">
        <v>679.54259457000001</v>
      </c>
      <c r="E9" s="226">
        <v>666.57851974999971</v>
      </c>
      <c r="F9" s="226">
        <v>357.15515409</v>
      </c>
      <c r="G9" s="226">
        <v>353.05251636000003</v>
      </c>
      <c r="H9" s="486">
        <v>460.24618178000003</v>
      </c>
      <c r="I9" s="487">
        <v>4.8928854201212089E-2</v>
      </c>
      <c r="J9" s="487">
        <v>7.6823676966431831E-3</v>
      </c>
      <c r="K9" s="488">
        <v>0.30361960459926851</v>
      </c>
      <c r="L9" s="483"/>
    </row>
    <row r="10" spans="1:12" ht="47.25" customHeight="1" x14ac:dyDescent="0.2">
      <c r="A10" s="483"/>
      <c r="B10" s="235" t="s">
        <v>440</v>
      </c>
      <c r="C10" s="224" t="s">
        <v>441</v>
      </c>
      <c r="D10" s="225">
        <v>113.11360212000004</v>
      </c>
      <c r="E10" s="225">
        <v>69.789081010000004</v>
      </c>
      <c r="F10" s="225">
        <v>31.009662379999998</v>
      </c>
      <c r="G10" s="226">
        <v>18.846601460000002</v>
      </c>
      <c r="H10" s="486">
        <v>56.954623650000009</v>
      </c>
      <c r="I10" s="487">
        <v>6.0548562638327863E-3</v>
      </c>
      <c r="J10" s="487">
        <v>9.5067895883681512E-4</v>
      </c>
      <c r="K10" s="488">
        <v>2.0220102956429793</v>
      </c>
      <c r="L10" s="483"/>
    </row>
    <row r="11" spans="1:12" ht="47.25" customHeight="1" x14ac:dyDescent="0.2">
      <c r="A11" s="483"/>
      <c r="B11" s="234" t="s">
        <v>442</v>
      </c>
      <c r="C11" s="13" t="s">
        <v>443</v>
      </c>
      <c r="D11" s="226">
        <v>78.10218777</v>
      </c>
      <c r="E11" s="226">
        <v>54.832417289999995</v>
      </c>
      <c r="F11" s="226">
        <v>33.515732759999999</v>
      </c>
      <c r="G11" s="226">
        <v>26.04652123</v>
      </c>
      <c r="H11" s="486">
        <v>45.275489619999995</v>
      </c>
      <c r="I11" s="487">
        <v>4.8132454286484118E-3</v>
      </c>
      <c r="J11" s="487">
        <v>7.557324159891734E-4</v>
      </c>
      <c r="K11" s="488">
        <v>0.7382547642428483</v>
      </c>
      <c r="L11" s="483"/>
    </row>
    <row r="12" spans="1:12" ht="47.25" customHeight="1" x14ac:dyDescent="0.2">
      <c r="A12" s="483"/>
      <c r="B12" s="234" t="s">
        <v>444</v>
      </c>
      <c r="C12" s="13" t="s">
        <v>445</v>
      </c>
      <c r="D12" s="226">
        <v>148.07990758999998</v>
      </c>
      <c r="E12" s="226">
        <v>129.48245026000001</v>
      </c>
      <c r="F12" s="226">
        <v>67.406953939999994</v>
      </c>
      <c r="G12" s="226">
        <v>39.44157349000001</v>
      </c>
      <c r="H12" s="486">
        <v>29.444872309999994</v>
      </c>
      <c r="I12" s="487">
        <v>3.1302896607580343E-3</v>
      </c>
      <c r="J12" s="487">
        <v>4.9148986959821224E-4</v>
      </c>
      <c r="K12" s="488">
        <v>-0.25345594243430913</v>
      </c>
      <c r="L12" s="483"/>
    </row>
    <row r="13" spans="1:12" ht="12.75" customHeight="1" x14ac:dyDescent="0.2">
      <c r="A13" s="483"/>
      <c r="B13" s="490" t="s">
        <v>446</v>
      </c>
      <c r="C13" s="491"/>
      <c r="D13" s="492">
        <v>15174.779798010009</v>
      </c>
      <c r="E13" s="492">
        <v>14180.477957239995</v>
      </c>
      <c r="F13" s="492">
        <v>8516.2249150300013</v>
      </c>
      <c r="G13" s="493">
        <v>7335.2729791500005</v>
      </c>
      <c r="H13" s="494">
        <v>9374.0854975799975</v>
      </c>
      <c r="I13" s="495">
        <v>0.99656071193662121</v>
      </c>
      <c r="J13" s="495">
        <v>0.15647098110333379</v>
      </c>
      <c r="K13" s="496">
        <v>0.27794637285145063</v>
      </c>
      <c r="L13" s="483"/>
    </row>
    <row r="14" spans="1:12" x14ac:dyDescent="0.2">
      <c r="A14" s="483"/>
      <c r="B14" s="497" t="s">
        <v>447</v>
      </c>
      <c r="C14" s="243"/>
      <c r="D14" s="498">
        <v>78.207898639999982</v>
      </c>
      <c r="E14" s="498">
        <v>44.951538029999995</v>
      </c>
      <c r="F14" s="498">
        <v>39.461088169999996</v>
      </c>
      <c r="G14" s="498">
        <v>33.847034089999973</v>
      </c>
      <c r="H14" s="486">
        <v>32.351446299999999</v>
      </c>
      <c r="I14" s="246">
        <v>3.4392880633775376E-3</v>
      </c>
      <c r="J14" s="246">
        <v>5.4000601381112151E-4</v>
      </c>
      <c r="K14" s="247">
        <v>-4.4186671896366825E-2</v>
      </c>
      <c r="L14" s="483"/>
    </row>
    <row r="15" spans="1:12" x14ac:dyDescent="0.2">
      <c r="A15" s="483"/>
      <c r="B15" s="200" t="s">
        <v>448</v>
      </c>
      <c r="C15" s="201"/>
      <c r="D15" s="202">
        <v>15252.987696650036</v>
      </c>
      <c r="E15" s="202">
        <v>14225.429495269997</v>
      </c>
      <c r="F15" s="202">
        <v>8555.6860032000022</v>
      </c>
      <c r="G15" s="203">
        <v>7369.1200132400008</v>
      </c>
      <c r="H15" s="486">
        <v>9406.4369438800095</v>
      </c>
      <c r="I15" s="204">
        <v>1</v>
      </c>
      <c r="J15" s="204">
        <v>0.15701098711714512</v>
      </c>
      <c r="K15" s="205">
        <v>0.27646678666918012</v>
      </c>
      <c r="L15" s="483"/>
    </row>
    <row r="16" spans="1:12" x14ac:dyDescent="0.2">
      <c r="A16" s="483"/>
      <c r="B16" s="206" t="s">
        <v>13</v>
      </c>
      <c r="C16" s="207"/>
      <c r="D16" s="208">
        <v>71840.205145279833</v>
      </c>
      <c r="E16" s="208">
        <v>65693.344605930455</v>
      </c>
      <c r="F16" s="208">
        <v>57321.688378190003</v>
      </c>
      <c r="G16" s="208">
        <v>53824.274418330584</v>
      </c>
      <c r="H16" s="499">
        <v>59909.418548282316</v>
      </c>
      <c r="I16" s="500"/>
      <c r="J16" s="500">
        <v>1</v>
      </c>
      <c r="K16" s="501">
        <v>0.11305575775452259</v>
      </c>
      <c r="L16" s="483"/>
    </row>
    <row r="17" spans="2:12" ht="12.75" customHeight="1" x14ac:dyDescent="0.2">
      <c r="B17" s="502" t="s">
        <v>397</v>
      </c>
      <c r="C17" s="502"/>
      <c r="D17" s="502"/>
      <c r="E17" s="502"/>
      <c r="F17" s="502"/>
      <c r="G17" s="502"/>
      <c r="H17" s="502"/>
      <c r="I17" s="502"/>
      <c r="J17" s="502"/>
      <c r="K17" s="502"/>
      <c r="L17" s="483"/>
    </row>
    <row r="18" spans="2:12" x14ac:dyDescent="0.2">
      <c r="B18" s="503" t="s">
        <v>449</v>
      </c>
      <c r="C18" s="503"/>
      <c r="D18" s="503"/>
      <c r="E18" s="503"/>
      <c r="F18" s="503"/>
      <c r="G18" s="503"/>
      <c r="H18" s="503"/>
      <c r="I18" s="503"/>
      <c r="J18" s="503"/>
      <c r="K18" s="503"/>
    </row>
    <row r="19" spans="2:12" x14ac:dyDescent="0.2">
      <c r="B19" s="503" t="s">
        <v>129</v>
      </c>
      <c r="C19" s="503"/>
      <c r="D19" s="503"/>
      <c r="E19" s="503"/>
      <c r="F19" s="503"/>
      <c r="G19" s="503"/>
      <c r="H19" s="503"/>
      <c r="I19" s="503"/>
      <c r="J19" s="503"/>
      <c r="K19" s="503"/>
    </row>
  </sheetData>
  <mergeCells count="7">
    <mergeCell ref="B19:K19"/>
    <mergeCell ref="B13:C13"/>
    <mergeCell ref="B14:C14"/>
    <mergeCell ref="B15:C15"/>
    <mergeCell ref="B16:C16"/>
    <mergeCell ref="B17:K17"/>
    <mergeCell ref="B18:K18"/>
  </mergeCells>
  <pageMargins left="0.7" right="0.7" top="0.75" bottom="0.75" header="0.3" footer="0.3"/>
  <pageSetup paperSize="183" scale="6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L26"/>
  <sheetViews>
    <sheetView topLeftCell="A3" zoomScaleNormal="100" workbookViewId="0">
      <selection activeCell="B25" sqref="B25:K25"/>
    </sheetView>
  </sheetViews>
  <sheetFormatPr baseColWidth="10" defaultColWidth="56.140625" defaultRowHeight="12.75" x14ac:dyDescent="0.2"/>
  <cols>
    <col min="1" max="1" width="13.140625" style="2" customWidth="1"/>
    <col min="2" max="2" width="25.28515625" style="2" customWidth="1"/>
    <col min="3" max="3" width="44.5703125" style="2" customWidth="1"/>
    <col min="4" max="7" width="15" style="266" customWidth="1"/>
    <col min="8" max="8" width="15" style="2" customWidth="1"/>
    <col min="9" max="9" width="17.5703125" style="2" customWidth="1"/>
    <col min="10" max="10" width="16.28515625" style="2" customWidth="1"/>
    <col min="11" max="11" width="15" style="2" customWidth="1"/>
    <col min="12" max="12" width="7.28515625" style="2" customWidth="1"/>
    <col min="13" max="16384" width="56.140625" style="2"/>
  </cols>
  <sheetData>
    <row r="1" spans="1:12" x14ac:dyDescent="0.2">
      <c r="B1" s="5" t="s">
        <v>450</v>
      </c>
    </row>
    <row r="2" spans="1:12" x14ac:dyDescent="0.2">
      <c r="B2" s="7" t="s">
        <v>374</v>
      </c>
    </row>
    <row r="3" spans="1:12" x14ac:dyDescent="0.2">
      <c r="B3" s="504"/>
    </row>
    <row r="4" spans="1:12" ht="36" x14ac:dyDescent="0.2">
      <c r="A4" s="483"/>
      <c r="B4" s="169" t="s">
        <v>98</v>
      </c>
      <c r="C4" s="11" t="s">
        <v>99</v>
      </c>
      <c r="D4" s="11">
        <v>2013</v>
      </c>
      <c r="E4" s="11">
        <v>2014</v>
      </c>
      <c r="F4" s="11">
        <v>2015</v>
      </c>
      <c r="G4" s="11">
        <v>2016</v>
      </c>
      <c r="H4" s="407">
        <v>2017</v>
      </c>
      <c r="I4" s="407" t="s">
        <v>451</v>
      </c>
      <c r="J4" s="407" t="s">
        <v>412</v>
      </c>
      <c r="K4" s="505" t="s">
        <v>8</v>
      </c>
      <c r="L4" s="483"/>
    </row>
    <row r="5" spans="1:12" s="509" customFormat="1" ht="37.5" customHeight="1" x14ac:dyDescent="0.2">
      <c r="A5" s="506"/>
      <c r="B5" s="15" t="s">
        <v>452</v>
      </c>
      <c r="C5" s="13" t="s">
        <v>453</v>
      </c>
      <c r="D5" s="233">
        <v>3844.019853780002</v>
      </c>
      <c r="E5" s="233">
        <v>3166.3030964399986</v>
      </c>
      <c r="F5" s="233">
        <v>2749.0100472400018</v>
      </c>
      <c r="G5" s="226">
        <v>2809.6836860900003</v>
      </c>
      <c r="H5" s="486">
        <v>3666.7745525800001</v>
      </c>
      <c r="I5" s="507">
        <v>7.2605110353730906E-2</v>
      </c>
      <c r="J5" s="507">
        <v>6.1205310307342414E-2</v>
      </c>
      <c r="K5" s="508">
        <v>0.30504888174182376</v>
      </c>
      <c r="L5" s="506"/>
    </row>
    <row r="6" spans="1:12" s="509" customFormat="1" ht="37.5" customHeight="1" x14ac:dyDescent="0.2">
      <c r="A6" s="506"/>
      <c r="B6" s="15" t="s">
        <v>454</v>
      </c>
      <c r="C6" s="13" t="s">
        <v>455</v>
      </c>
      <c r="D6" s="233">
        <v>2457.5049059599919</v>
      </c>
      <c r="E6" s="233">
        <v>1887.9810639800005</v>
      </c>
      <c r="F6" s="233">
        <v>2067.4666102700021</v>
      </c>
      <c r="G6" s="226">
        <v>1987.0262683300064</v>
      </c>
      <c r="H6" s="486">
        <v>2112.2015056100013</v>
      </c>
      <c r="I6" s="507">
        <v>4.1823303070603723E-2</v>
      </c>
      <c r="J6" s="507">
        <v>3.5256584970988734E-2</v>
      </c>
      <c r="K6" s="508">
        <v>6.2996266971950154E-2</v>
      </c>
      <c r="L6" s="506"/>
    </row>
    <row r="7" spans="1:12" s="509" customFormat="1" ht="37.5" customHeight="1" x14ac:dyDescent="0.2">
      <c r="A7" s="506"/>
      <c r="B7" s="15" t="s">
        <v>456</v>
      </c>
      <c r="C7" s="13" t="s">
        <v>457</v>
      </c>
      <c r="D7" s="233">
        <v>2435.9419014499999</v>
      </c>
      <c r="E7" s="233">
        <v>1770.1863435500004</v>
      </c>
      <c r="F7" s="233">
        <v>1519.833576550001</v>
      </c>
      <c r="G7" s="226">
        <v>1616.7718071000004</v>
      </c>
      <c r="H7" s="486">
        <v>2015.1098658999999</v>
      </c>
      <c r="I7" s="507">
        <v>3.9900809850885788E-2</v>
      </c>
      <c r="J7" s="507">
        <v>3.363594430942473E-2</v>
      </c>
      <c r="K7" s="508">
        <v>0.24637865223200395</v>
      </c>
      <c r="L7" s="506"/>
    </row>
    <row r="8" spans="1:12" s="509" customFormat="1" ht="37.5" customHeight="1" x14ac:dyDescent="0.2">
      <c r="A8" s="506"/>
      <c r="B8" s="15" t="s">
        <v>458</v>
      </c>
      <c r="C8" s="13" t="s">
        <v>459</v>
      </c>
      <c r="D8" s="233">
        <v>817.65635467999994</v>
      </c>
      <c r="E8" s="233">
        <v>804.58774419999986</v>
      </c>
      <c r="F8" s="233">
        <v>746.78739060000009</v>
      </c>
      <c r="G8" s="226">
        <v>819.04591264999988</v>
      </c>
      <c r="H8" s="486">
        <v>901.59516315999952</v>
      </c>
      <c r="I8" s="507">
        <v>1.7852315536978629E-2</v>
      </c>
      <c r="J8" s="507">
        <v>1.5049305852190878E-2</v>
      </c>
      <c r="K8" s="508">
        <v>0.10078708560172633</v>
      </c>
      <c r="L8" s="506"/>
    </row>
    <row r="9" spans="1:12" s="509" customFormat="1" ht="37.5" customHeight="1" x14ac:dyDescent="0.2">
      <c r="A9" s="506"/>
      <c r="B9" s="15" t="s">
        <v>460</v>
      </c>
      <c r="C9" s="13" t="s">
        <v>461</v>
      </c>
      <c r="D9" s="233">
        <v>577.01938083000027</v>
      </c>
      <c r="E9" s="233">
        <v>615.94371391999982</v>
      </c>
      <c r="F9" s="233">
        <v>648.73909917999924</v>
      </c>
      <c r="G9" s="226">
        <v>624.91386827000053</v>
      </c>
      <c r="H9" s="486">
        <v>680.92854604999991</v>
      </c>
      <c r="I9" s="507">
        <v>1.348293752998253E-2</v>
      </c>
      <c r="J9" s="507">
        <v>1.1365968199161179E-2</v>
      </c>
      <c r="K9" s="508">
        <v>8.9635837231568205E-2</v>
      </c>
      <c r="L9" s="506"/>
    </row>
    <row r="10" spans="1:12" s="509" customFormat="1" ht="37.5" customHeight="1" x14ac:dyDescent="0.2">
      <c r="A10" s="506"/>
      <c r="B10" s="15" t="s">
        <v>462</v>
      </c>
      <c r="C10" s="13" t="s">
        <v>463</v>
      </c>
      <c r="D10" s="233">
        <v>645.63120283000035</v>
      </c>
      <c r="E10" s="233">
        <v>585.53093699999999</v>
      </c>
      <c r="F10" s="233">
        <v>481.00897223999954</v>
      </c>
      <c r="G10" s="226">
        <v>531.78447772000004</v>
      </c>
      <c r="H10" s="486">
        <v>581.49158901999988</v>
      </c>
      <c r="I10" s="507">
        <v>1.1514005124983018E-2</v>
      </c>
      <c r="J10" s="507">
        <v>9.7061798146375732E-3</v>
      </c>
      <c r="K10" s="508">
        <v>9.3472286955641692E-2</v>
      </c>
      <c r="L10" s="506"/>
    </row>
    <row r="11" spans="1:12" s="509" customFormat="1" ht="37.5" customHeight="1" x14ac:dyDescent="0.2">
      <c r="A11" s="506"/>
      <c r="B11" s="15" t="s">
        <v>464</v>
      </c>
      <c r="C11" s="13" t="s">
        <v>465</v>
      </c>
      <c r="D11" s="233">
        <v>816.46873386000004</v>
      </c>
      <c r="E11" s="233">
        <v>573.12775052000018</v>
      </c>
      <c r="F11" s="233">
        <v>552.33137840999973</v>
      </c>
      <c r="G11" s="226">
        <v>558.0477648399999</v>
      </c>
      <c r="H11" s="486">
        <v>556.55251156000031</v>
      </c>
      <c r="I11" s="507">
        <v>1.1020191162564884E-2</v>
      </c>
      <c r="J11" s="507">
        <v>9.2899000699109384E-3</v>
      </c>
      <c r="K11" s="508">
        <v>-2.6794360164282827E-3</v>
      </c>
      <c r="L11" s="506"/>
    </row>
    <row r="12" spans="1:12" s="509" customFormat="1" ht="37.5" customHeight="1" x14ac:dyDescent="0.2">
      <c r="A12" s="506"/>
      <c r="B12" s="15" t="s">
        <v>466</v>
      </c>
      <c r="C12" s="13" t="s">
        <v>467</v>
      </c>
      <c r="D12" s="233">
        <v>529.36415281000109</v>
      </c>
      <c r="E12" s="233">
        <v>517.00664874000017</v>
      </c>
      <c r="F12" s="233">
        <v>487.08215814000022</v>
      </c>
      <c r="G12" s="226">
        <v>488.83621104000127</v>
      </c>
      <c r="H12" s="486">
        <v>541.42044785999974</v>
      </c>
      <c r="I12" s="507">
        <v>1.0720564027309134E-2</v>
      </c>
      <c r="J12" s="507">
        <v>9.0373176869287773E-3</v>
      </c>
      <c r="K12" s="508">
        <v>0.10757025693355504</v>
      </c>
      <c r="L12" s="506"/>
    </row>
    <row r="13" spans="1:12" s="509" customFormat="1" ht="37.5" customHeight="1" x14ac:dyDescent="0.2">
      <c r="A13" s="506"/>
      <c r="B13" s="15" t="s">
        <v>468</v>
      </c>
      <c r="C13" s="13" t="s">
        <v>469</v>
      </c>
      <c r="D13" s="233">
        <v>498.97936615000003</v>
      </c>
      <c r="E13" s="233">
        <v>597.28408843000022</v>
      </c>
      <c r="F13" s="233">
        <v>260.83299921000014</v>
      </c>
      <c r="G13" s="226">
        <v>660.08669485999951</v>
      </c>
      <c r="H13" s="486">
        <v>448.43388412000019</v>
      </c>
      <c r="I13" s="507">
        <v>8.8793546415271308E-3</v>
      </c>
      <c r="J13" s="507">
        <v>7.4851984042977578E-3</v>
      </c>
      <c r="K13" s="508">
        <v>-0.32064395841956739</v>
      </c>
      <c r="L13" s="506"/>
    </row>
    <row r="14" spans="1:12" s="509" customFormat="1" ht="37.5" customHeight="1" x14ac:dyDescent="0.2">
      <c r="A14" s="506"/>
      <c r="B14" s="15" t="s">
        <v>470</v>
      </c>
      <c r="C14" s="13" t="s">
        <v>471</v>
      </c>
      <c r="D14" s="233">
        <v>510.25429955999965</v>
      </c>
      <c r="E14" s="233">
        <v>511.23442150999961</v>
      </c>
      <c r="F14" s="233">
        <v>476.87894306000004</v>
      </c>
      <c r="G14" s="226">
        <v>394.23877061000002</v>
      </c>
      <c r="H14" s="486">
        <v>408.21811629000013</v>
      </c>
      <c r="I14" s="507">
        <v>8.0830498184769357E-3</v>
      </c>
      <c r="J14" s="507">
        <v>6.8139221875608167E-3</v>
      </c>
      <c r="K14" s="508">
        <v>3.545908399209452E-2</v>
      </c>
      <c r="L14" s="506"/>
    </row>
    <row r="15" spans="1:12" s="509" customFormat="1" ht="37.5" customHeight="1" x14ac:dyDescent="0.2">
      <c r="A15" s="506"/>
      <c r="B15" s="15" t="s">
        <v>472</v>
      </c>
      <c r="C15" s="13" t="s">
        <v>473</v>
      </c>
      <c r="D15" s="233">
        <v>800.3347094300002</v>
      </c>
      <c r="E15" s="233">
        <v>348.27597348999979</v>
      </c>
      <c r="F15" s="233">
        <v>367.46028477999994</v>
      </c>
      <c r="G15" s="226">
        <v>334.04989368000003</v>
      </c>
      <c r="H15" s="486">
        <v>366.02429111999982</v>
      </c>
      <c r="I15" s="507">
        <v>7.247577855642901E-3</v>
      </c>
      <c r="J15" s="507">
        <v>6.1096285023200525E-3</v>
      </c>
      <c r="K15" s="508">
        <v>9.5717430374725243E-2</v>
      </c>
      <c r="L15" s="506"/>
    </row>
    <row r="16" spans="1:12" s="509" customFormat="1" ht="37.5" customHeight="1" x14ac:dyDescent="0.2">
      <c r="A16" s="506"/>
      <c r="B16" s="15" t="s">
        <v>474</v>
      </c>
      <c r="C16" s="13" t="s">
        <v>475</v>
      </c>
      <c r="D16" s="233">
        <v>619.18987932000016</v>
      </c>
      <c r="E16" s="233">
        <v>364.81857691999994</v>
      </c>
      <c r="F16" s="233">
        <v>306.79806182999999</v>
      </c>
      <c r="G16" s="226">
        <v>257.91448172000003</v>
      </c>
      <c r="H16" s="486">
        <v>347.03221747999999</v>
      </c>
      <c r="I16" s="507">
        <v>6.8715193926244585E-3</v>
      </c>
      <c r="J16" s="507">
        <v>5.7926153497938919E-3</v>
      </c>
      <c r="K16" s="508">
        <v>0.34553211268202055</v>
      </c>
      <c r="L16" s="506"/>
    </row>
    <row r="17" spans="1:12" s="509" customFormat="1" ht="37.5" customHeight="1" x14ac:dyDescent="0.2">
      <c r="A17" s="506"/>
      <c r="B17" s="15" t="s">
        <v>476</v>
      </c>
      <c r="C17" s="13" t="s">
        <v>477</v>
      </c>
      <c r="D17" s="233">
        <v>455.96156678999949</v>
      </c>
      <c r="E17" s="233">
        <v>375.84952205000002</v>
      </c>
      <c r="F17" s="233">
        <v>377.84355431</v>
      </c>
      <c r="G17" s="226">
        <v>312.68165694999993</v>
      </c>
      <c r="H17" s="486">
        <v>334.58866410999923</v>
      </c>
      <c r="I17" s="507">
        <v>6.6251269426207482E-3</v>
      </c>
      <c r="J17" s="507">
        <v>5.5849092215834754E-3</v>
      </c>
      <c r="K17" s="508">
        <v>7.0061695891237896E-2</v>
      </c>
      <c r="L17" s="506"/>
    </row>
    <row r="18" spans="1:12" s="509" customFormat="1" ht="37.5" customHeight="1" x14ac:dyDescent="0.2">
      <c r="A18" s="506"/>
      <c r="B18" s="15" t="s">
        <v>478</v>
      </c>
      <c r="C18" s="13" t="s">
        <v>479</v>
      </c>
      <c r="D18" s="233">
        <v>376.08184363000021</v>
      </c>
      <c r="E18" s="233">
        <v>374.06490536999956</v>
      </c>
      <c r="F18" s="233">
        <v>356.80547686999972</v>
      </c>
      <c r="G18" s="226">
        <v>336.00780049000036</v>
      </c>
      <c r="H18" s="486">
        <v>333.39568205999899</v>
      </c>
      <c r="I18" s="507">
        <v>6.6015049303731338E-3</v>
      </c>
      <c r="J18" s="507">
        <v>5.5649961247965516E-3</v>
      </c>
      <c r="K18" s="508">
        <v>-7.7739815152866321E-3</v>
      </c>
      <c r="L18" s="506"/>
    </row>
    <row r="19" spans="1:12" s="509" customFormat="1" ht="37.5" customHeight="1" x14ac:dyDescent="0.2">
      <c r="A19" s="506"/>
      <c r="B19" s="15" t="s">
        <v>480</v>
      </c>
      <c r="C19" s="13" t="s">
        <v>481</v>
      </c>
      <c r="D19" s="233">
        <v>363.42806079000013</v>
      </c>
      <c r="E19" s="233">
        <v>356.56317304000044</v>
      </c>
      <c r="F19" s="233">
        <v>314.84282924000007</v>
      </c>
      <c r="G19" s="226">
        <v>299.83107846000001</v>
      </c>
      <c r="H19" s="486">
        <v>333.17918806000017</v>
      </c>
      <c r="I19" s="507">
        <v>6.5972181735694533E-3</v>
      </c>
      <c r="J19" s="507">
        <v>5.5613824359101484E-3</v>
      </c>
      <c r="K19" s="508">
        <v>0.11122299186356388</v>
      </c>
      <c r="L19" s="506"/>
    </row>
    <row r="20" spans="1:12" x14ac:dyDescent="0.2">
      <c r="A20" s="483"/>
      <c r="B20" s="236" t="s">
        <v>482</v>
      </c>
      <c r="C20" s="237"/>
      <c r="D20" s="238">
        <v>15747.836211870052</v>
      </c>
      <c r="E20" s="238">
        <v>12848.75795915989</v>
      </c>
      <c r="F20" s="238">
        <v>11713.72138193002</v>
      </c>
      <c r="G20" s="510">
        <v>12030.920372809887</v>
      </c>
      <c r="H20" s="511">
        <v>13626.946224979862</v>
      </c>
      <c r="I20" s="512">
        <v>0.26982458841187068</v>
      </c>
      <c r="J20" s="512">
        <v>0.22745916343684563</v>
      </c>
      <c r="K20" s="513">
        <v>0.13266032877892076</v>
      </c>
      <c r="L20" s="483"/>
    </row>
    <row r="21" spans="1:12" ht="12.75" customHeight="1" x14ac:dyDescent="0.2">
      <c r="A21" s="483"/>
      <c r="B21" s="260" t="s">
        <v>483</v>
      </c>
      <c r="C21" s="230"/>
      <c r="D21" s="514">
        <v>40839.381236759327</v>
      </c>
      <c r="E21" s="514">
        <v>38619.157151499981</v>
      </c>
      <c r="F21" s="514">
        <v>37052.280993059714</v>
      </c>
      <c r="G21" s="514">
        <v>34424.234032279783</v>
      </c>
      <c r="H21" s="515">
        <v>36876.035379420122</v>
      </c>
      <c r="I21" s="516">
        <v>0.73017541158810284</v>
      </c>
      <c r="J21" s="516">
        <v>0.61552984944598754</v>
      </c>
      <c r="K21" s="517">
        <v>7.1223119876575147E-2</v>
      </c>
      <c r="L21" s="483"/>
    </row>
    <row r="22" spans="1:12" x14ac:dyDescent="0.2">
      <c r="A22" s="483"/>
      <c r="B22" s="200" t="s">
        <v>484</v>
      </c>
      <c r="C22" s="201"/>
      <c r="D22" s="202">
        <v>56587.217448631607</v>
      </c>
      <c r="E22" s="202">
        <v>51467.91511065996</v>
      </c>
      <c r="F22" s="202">
        <v>48766.00237498981</v>
      </c>
      <c r="G22" s="518">
        <v>46455.154405089932</v>
      </c>
      <c r="H22" s="515">
        <v>50502.981604401321</v>
      </c>
      <c r="I22" s="519">
        <v>1</v>
      </c>
      <c r="J22" s="519">
        <v>0.84298901288285555</v>
      </c>
      <c r="K22" s="520">
        <v>8.7134081269308661E-2</v>
      </c>
      <c r="L22" s="483"/>
    </row>
    <row r="23" spans="1:12" x14ac:dyDescent="0.2">
      <c r="A23" s="483"/>
      <c r="B23" s="521" t="s">
        <v>13</v>
      </c>
      <c r="C23" s="522"/>
      <c r="D23" s="523">
        <v>71840.205145279819</v>
      </c>
      <c r="E23" s="523">
        <v>65693.344605931139</v>
      </c>
      <c r="F23" s="523">
        <v>57321.688378190149</v>
      </c>
      <c r="G23" s="524">
        <v>53824.274418330817</v>
      </c>
      <c r="H23" s="525">
        <v>59909.418548281101</v>
      </c>
      <c r="I23" s="526"/>
      <c r="J23" s="526">
        <v>1</v>
      </c>
      <c r="K23" s="527">
        <v>0.11305575775449528</v>
      </c>
      <c r="L23" s="528"/>
    </row>
    <row r="24" spans="1:12" x14ac:dyDescent="0.2">
      <c r="B24" s="529" t="s">
        <v>397</v>
      </c>
      <c r="C24" s="529"/>
      <c r="D24" s="529"/>
      <c r="E24" s="529"/>
      <c r="F24" s="529"/>
      <c r="G24" s="529"/>
      <c r="H24" s="529"/>
      <c r="I24" s="529"/>
      <c r="J24" s="529"/>
      <c r="K24" s="529"/>
      <c r="L24" s="528"/>
    </row>
    <row r="25" spans="1:12" x14ac:dyDescent="0.2">
      <c r="B25" s="503" t="s">
        <v>449</v>
      </c>
      <c r="C25" s="503"/>
      <c r="D25" s="503"/>
      <c r="E25" s="503"/>
      <c r="F25" s="503"/>
      <c r="G25" s="503"/>
      <c r="H25" s="503"/>
      <c r="I25" s="503"/>
      <c r="J25" s="503"/>
      <c r="K25" s="503"/>
      <c r="L25" s="530"/>
    </row>
    <row r="26" spans="1:12" x14ac:dyDescent="0.2">
      <c r="B26" s="503" t="s">
        <v>129</v>
      </c>
      <c r="C26" s="503"/>
      <c r="D26" s="503"/>
      <c r="E26" s="503"/>
      <c r="F26" s="503"/>
      <c r="G26" s="503"/>
      <c r="H26" s="503"/>
      <c r="I26" s="503"/>
      <c r="J26" s="503"/>
      <c r="K26" s="503"/>
    </row>
  </sheetData>
  <mergeCells count="7">
    <mergeCell ref="B26:K26"/>
    <mergeCell ref="B20:C20"/>
    <mergeCell ref="B21:C21"/>
    <mergeCell ref="B22:C22"/>
    <mergeCell ref="B23:C23"/>
    <mergeCell ref="B24:K24"/>
    <mergeCell ref="B25:K25"/>
  </mergeCells>
  <pageMargins left="0.7" right="0.7" top="0.75" bottom="0.75" header="0.3" footer="0.3"/>
  <pageSetup paperSize="183" scale="7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85"/>
  <sheetViews>
    <sheetView topLeftCell="A4" workbookViewId="0">
      <selection activeCell="P27" sqref="P27"/>
    </sheetView>
  </sheetViews>
  <sheetFormatPr baseColWidth="10" defaultRowHeight="12.75" x14ac:dyDescent="0.2"/>
  <cols>
    <col min="2" max="2" width="14" style="55" customWidth="1"/>
    <col min="3" max="3" width="27.7109375" style="55" customWidth="1"/>
    <col min="4" max="8" width="11.42578125" style="55"/>
    <col min="9" max="9" width="13.140625" style="55" customWidth="1"/>
    <col min="10" max="10" width="11.42578125" style="55"/>
  </cols>
  <sheetData>
    <row r="1" spans="1:11" x14ac:dyDescent="0.2">
      <c r="B1" s="56" t="s">
        <v>485</v>
      </c>
    </row>
    <row r="2" spans="1:11" x14ac:dyDescent="0.2">
      <c r="B2" s="57" t="s">
        <v>239</v>
      </c>
    </row>
    <row r="4" spans="1:11" ht="34.5" customHeight="1" x14ac:dyDescent="0.2">
      <c r="A4" s="283"/>
      <c r="B4" s="531"/>
      <c r="C4" s="532" t="s">
        <v>486</v>
      </c>
      <c r="D4" s="532">
        <v>2013</v>
      </c>
      <c r="E4" s="532">
        <v>2014</v>
      </c>
      <c r="F4" s="532">
        <v>2015</v>
      </c>
      <c r="G4" s="532">
        <v>2016</v>
      </c>
      <c r="H4" s="407">
        <v>2017</v>
      </c>
      <c r="I4" s="407" t="s">
        <v>7</v>
      </c>
      <c r="J4" s="505" t="s">
        <v>8</v>
      </c>
      <c r="K4" s="283"/>
    </row>
    <row r="5" spans="1:11" ht="13.9" customHeight="1" x14ac:dyDescent="0.2">
      <c r="A5" s="283"/>
      <c r="B5" s="533" t="s">
        <v>487</v>
      </c>
      <c r="C5" s="534" t="s">
        <v>241</v>
      </c>
      <c r="D5" s="535">
        <v>330999.37565000029</v>
      </c>
      <c r="E5" s="535">
        <v>259753.45111000008</v>
      </c>
      <c r="F5" s="535">
        <v>302504.13374000002</v>
      </c>
      <c r="G5" s="535">
        <v>311950.97716999979</v>
      </c>
      <c r="H5" s="536">
        <v>289976.79730000003</v>
      </c>
      <c r="I5" s="537">
        <v>4.7664952664391216E-3</v>
      </c>
      <c r="J5" s="538">
        <v>-7.0441131710335281E-2</v>
      </c>
      <c r="K5" s="283"/>
    </row>
    <row r="6" spans="1:11" x14ac:dyDescent="0.2">
      <c r="A6" s="283"/>
      <c r="B6" s="533"/>
      <c r="C6" s="534" t="s">
        <v>243</v>
      </c>
      <c r="D6" s="535">
        <v>7863.4334600000002</v>
      </c>
      <c r="E6" s="535">
        <v>4191.2447199999997</v>
      </c>
      <c r="F6" s="535">
        <v>3117.54765</v>
      </c>
      <c r="G6" s="535">
        <v>5868.3088800000005</v>
      </c>
      <c r="H6" s="536">
        <v>44513.273549999998</v>
      </c>
      <c r="I6" s="537">
        <v>7.316871889245627E-4</v>
      </c>
      <c r="J6" s="538">
        <v>6.5853664931829554</v>
      </c>
      <c r="K6" s="283"/>
    </row>
    <row r="7" spans="1:11" x14ac:dyDescent="0.2">
      <c r="A7" s="283"/>
      <c r="B7" s="533"/>
      <c r="C7" s="534" t="s">
        <v>242</v>
      </c>
      <c r="D7" s="535">
        <v>985.10212000000001</v>
      </c>
      <c r="E7" s="535">
        <v>295.6884</v>
      </c>
      <c r="F7" s="535">
        <v>2652.9072700000002</v>
      </c>
      <c r="G7" s="535">
        <v>1550.01792</v>
      </c>
      <c r="H7" s="536">
        <v>665.58886000000007</v>
      </c>
      <c r="I7" s="537">
        <v>1.0940620698360308E-5</v>
      </c>
      <c r="J7" s="538">
        <v>-0.57059279675940777</v>
      </c>
      <c r="K7" s="283"/>
    </row>
    <row r="8" spans="1:11" x14ac:dyDescent="0.2">
      <c r="A8" s="283"/>
      <c r="B8" s="533"/>
      <c r="C8" s="534" t="s">
        <v>244</v>
      </c>
      <c r="D8" s="535">
        <v>0.27900000000000003</v>
      </c>
      <c r="E8" s="535">
        <v>4.2628999999999992</v>
      </c>
      <c r="F8" s="535">
        <v>34.10575</v>
      </c>
      <c r="G8" s="535">
        <v>0</v>
      </c>
      <c r="H8" s="536">
        <v>5.2999999999999999E-2</v>
      </c>
      <c r="I8" s="537">
        <v>8.7118780355352737E-10</v>
      </c>
      <c r="J8" s="538" t="s">
        <v>263</v>
      </c>
      <c r="K8" s="283"/>
    </row>
    <row r="9" spans="1:11" ht="15" customHeight="1" x14ac:dyDescent="0.2">
      <c r="A9" s="283"/>
      <c r="B9" s="533"/>
      <c r="C9" s="539" t="s">
        <v>245</v>
      </c>
      <c r="D9" s="540">
        <v>339848.19023000024</v>
      </c>
      <c r="E9" s="540">
        <v>264244.64713000006</v>
      </c>
      <c r="F9" s="540">
        <v>308308.69441000005</v>
      </c>
      <c r="G9" s="540">
        <v>319369.30396999983</v>
      </c>
      <c r="H9" s="541">
        <v>335155.71271000005</v>
      </c>
      <c r="I9" s="542">
        <v>5.5091239472498483E-3</v>
      </c>
      <c r="J9" s="543">
        <v>4.9429950041420145E-2</v>
      </c>
      <c r="K9" s="283"/>
    </row>
    <row r="10" spans="1:11" x14ac:dyDescent="0.2">
      <c r="A10" s="283"/>
      <c r="B10" s="533" t="s">
        <v>246</v>
      </c>
      <c r="C10" s="534" t="s">
        <v>248</v>
      </c>
      <c r="D10" s="535">
        <v>336060.859</v>
      </c>
      <c r="E10" s="535">
        <v>186746.29</v>
      </c>
      <c r="F10" s="535">
        <v>54949.83</v>
      </c>
      <c r="G10" s="535">
        <v>80194.61</v>
      </c>
      <c r="H10" s="536">
        <v>253516.54</v>
      </c>
      <c r="I10" s="537">
        <v>4.1671795782469807E-3</v>
      </c>
      <c r="J10" s="538">
        <v>2.1612665739006651</v>
      </c>
      <c r="K10" s="283"/>
    </row>
    <row r="11" spans="1:11" x14ac:dyDescent="0.2">
      <c r="A11" s="283"/>
      <c r="B11" s="533"/>
      <c r="C11" s="534" t="s">
        <v>249</v>
      </c>
      <c r="D11" s="535">
        <v>167497.13352999982</v>
      </c>
      <c r="E11" s="535">
        <v>145097.76753999986</v>
      </c>
      <c r="F11" s="535">
        <v>142011.72217000011</v>
      </c>
      <c r="G11" s="535">
        <v>160532.05111000015</v>
      </c>
      <c r="H11" s="536">
        <v>177152.07770000014</v>
      </c>
      <c r="I11" s="537">
        <v>2.9119382918189989E-3</v>
      </c>
      <c r="J11" s="538">
        <v>0.10353089289696782</v>
      </c>
      <c r="K11" s="283"/>
    </row>
    <row r="12" spans="1:11" x14ac:dyDescent="0.2">
      <c r="A12" s="283"/>
      <c r="B12" s="533"/>
      <c r="C12" s="534" t="s">
        <v>250</v>
      </c>
      <c r="D12" s="535">
        <v>4.2569999999999997</v>
      </c>
      <c r="E12" s="535">
        <v>5</v>
      </c>
      <c r="F12" s="535">
        <v>0</v>
      </c>
      <c r="G12" s="535">
        <v>1702.0139999999999</v>
      </c>
      <c r="H12" s="536">
        <v>2728.6010699999997</v>
      </c>
      <c r="I12" s="537">
        <v>4.4851395715983102E-5</v>
      </c>
      <c r="J12" s="538">
        <v>0.60316017964599578</v>
      </c>
      <c r="K12" s="283"/>
    </row>
    <row r="13" spans="1:11" x14ac:dyDescent="0.2">
      <c r="A13" s="283"/>
      <c r="B13" s="533"/>
      <c r="C13" s="534" t="s">
        <v>488</v>
      </c>
      <c r="D13" s="535">
        <v>644.1</v>
      </c>
      <c r="E13" s="535">
        <v>1232</v>
      </c>
      <c r="F13" s="535">
        <v>0</v>
      </c>
      <c r="G13" s="535">
        <v>2.0000000000000001E-4</v>
      </c>
      <c r="H13" s="536">
        <v>7.3989400000000005</v>
      </c>
      <c r="I13" s="537">
        <v>1.2162011862687427E-7</v>
      </c>
      <c r="J13" s="544">
        <v>36993.699999999997</v>
      </c>
      <c r="K13" s="283"/>
    </row>
    <row r="14" spans="1:11" x14ac:dyDescent="0.2">
      <c r="A14" s="283"/>
      <c r="B14" s="533"/>
      <c r="C14" s="534" t="s">
        <v>251</v>
      </c>
      <c r="D14" s="535">
        <v>5.8205</v>
      </c>
      <c r="E14" s="535">
        <v>24.468780000000002</v>
      </c>
      <c r="F14" s="535">
        <v>3.6936499999999994</v>
      </c>
      <c r="G14" s="535">
        <v>174.48801999999998</v>
      </c>
      <c r="H14" s="536">
        <v>13.47898</v>
      </c>
      <c r="I14" s="537">
        <v>2.2156081094984761E-7</v>
      </c>
      <c r="J14" s="544">
        <v>-0.92275125822391701</v>
      </c>
      <c r="K14" s="283"/>
    </row>
    <row r="15" spans="1:11" x14ac:dyDescent="0.2">
      <c r="A15" s="283"/>
      <c r="B15" s="533"/>
      <c r="C15" s="539" t="s">
        <v>252</v>
      </c>
      <c r="D15" s="540">
        <v>504212.17002999975</v>
      </c>
      <c r="E15" s="540">
        <v>333105.52631999983</v>
      </c>
      <c r="F15" s="540">
        <v>196965.2458200001</v>
      </c>
      <c r="G15" s="540">
        <v>242603.16333000016</v>
      </c>
      <c r="H15" s="541">
        <v>433418.09669000015</v>
      </c>
      <c r="I15" s="542">
        <v>7.1243124467115391E-3</v>
      </c>
      <c r="J15" s="543">
        <v>0.78653110182427666</v>
      </c>
      <c r="K15" s="283"/>
    </row>
    <row r="16" spans="1:11" ht="12.75" customHeight="1" x14ac:dyDescent="0.2">
      <c r="A16" s="283"/>
      <c r="B16" s="533" t="s">
        <v>253</v>
      </c>
      <c r="C16" s="534" t="s">
        <v>261</v>
      </c>
      <c r="D16" s="535">
        <v>7513320.8737000003</v>
      </c>
      <c r="E16" s="535">
        <v>7252356.6007400006</v>
      </c>
      <c r="F16" s="535">
        <v>6239912.3001399981</v>
      </c>
      <c r="G16" s="535">
        <v>6164066.9668200007</v>
      </c>
      <c r="H16" s="536">
        <v>6435611.4985500034</v>
      </c>
      <c r="I16" s="537">
        <v>0.10578540086689815</v>
      </c>
      <c r="J16" s="538">
        <v>4.4052819865792348E-2</v>
      </c>
      <c r="K16" s="283"/>
    </row>
    <row r="17" spans="1:11" x14ac:dyDescent="0.2">
      <c r="A17" s="283"/>
      <c r="B17" s="533"/>
      <c r="C17" s="534" t="s">
        <v>254</v>
      </c>
      <c r="D17" s="535">
        <v>547413.21345999977</v>
      </c>
      <c r="E17" s="535">
        <v>616500.61408000009</v>
      </c>
      <c r="F17" s="535">
        <v>2021595.3487700017</v>
      </c>
      <c r="G17" s="535">
        <v>2062187.0011200015</v>
      </c>
      <c r="H17" s="536">
        <v>1743774.8923100014</v>
      </c>
      <c r="I17" s="537">
        <v>2.8663309779685637E-2</v>
      </c>
      <c r="J17" s="538">
        <v>-0.15440506056776915</v>
      </c>
      <c r="K17" s="283"/>
    </row>
    <row r="18" spans="1:11" x14ac:dyDescent="0.2">
      <c r="A18" s="283"/>
      <c r="B18" s="533"/>
      <c r="C18" s="534" t="s">
        <v>256</v>
      </c>
      <c r="D18" s="535">
        <v>2139317.1680000001</v>
      </c>
      <c r="E18" s="535">
        <v>2043189.129</v>
      </c>
      <c r="F18" s="535">
        <v>1607264.987</v>
      </c>
      <c r="G18" s="535">
        <v>1972157.69</v>
      </c>
      <c r="H18" s="536">
        <v>1466510.1029999999</v>
      </c>
      <c r="I18" s="537">
        <v>2.410576821738919E-2</v>
      </c>
      <c r="J18" s="538">
        <v>-0.25639308132606786</v>
      </c>
      <c r="K18" s="283"/>
    </row>
    <row r="19" spans="1:11" x14ac:dyDescent="0.2">
      <c r="A19" s="283"/>
      <c r="B19" s="533"/>
      <c r="C19" s="534" t="s">
        <v>225</v>
      </c>
      <c r="D19" s="535">
        <v>944176.70319000061</v>
      </c>
      <c r="E19" s="535">
        <v>943424.03635000007</v>
      </c>
      <c r="F19" s="535">
        <v>737760.50569000037</v>
      </c>
      <c r="G19" s="535">
        <v>751814.26494999998</v>
      </c>
      <c r="H19" s="536">
        <v>674472.96063999995</v>
      </c>
      <c r="I19" s="537">
        <v>1.1086653153513325E-2</v>
      </c>
      <c r="J19" s="538">
        <v>-0.10287288751450296</v>
      </c>
      <c r="K19" s="283"/>
    </row>
    <row r="20" spans="1:11" x14ac:dyDescent="0.2">
      <c r="A20" s="283"/>
      <c r="B20" s="533"/>
      <c r="C20" s="534" t="s">
        <v>257</v>
      </c>
      <c r="D20" s="535">
        <v>231334.8542</v>
      </c>
      <c r="E20" s="535">
        <v>133660.27299999999</v>
      </c>
      <c r="F20" s="535">
        <v>114735.15599999999</v>
      </c>
      <c r="G20" s="535">
        <v>192244.64499999999</v>
      </c>
      <c r="H20" s="536">
        <v>117107.933</v>
      </c>
      <c r="I20" s="537">
        <v>1.9249623194144084E-3</v>
      </c>
      <c r="J20" s="538">
        <v>-0.39083903741506032</v>
      </c>
      <c r="K20" s="283"/>
    </row>
    <row r="21" spans="1:11" x14ac:dyDescent="0.2">
      <c r="A21" s="283"/>
      <c r="B21" s="533"/>
      <c r="C21" s="534" t="s">
        <v>259</v>
      </c>
      <c r="D21" s="535">
        <v>4157.9962000000005</v>
      </c>
      <c r="E21" s="535">
        <v>42525.359379999994</v>
      </c>
      <c r="F21" s="535">
        <v>60246.140769999998</v>
      </c>
      <c r="G21" s="535">
        <v>51476.720799999974</v>
      </c>
      <c r="H21" s="536">
        <v>36960.888469999991</v>
      </c>
      <c r="I21" s="537">
        <v>6.0754481591634318E-4</v>
      </c>
      <c r="J21" s="538">
        <v>-0.28198828721817082</v>
      </c>
      <c r="K21" s="283"/>
    </row>
    <row r="22" spans="1:11" x14ac:dyDescent="0.2">
      <c r="A22" s="283"/>
      <c r="B22" s="533"/>
      <c r="C22" s="534" t="s">
        <v>258</v>
      </c>
      <c r="D22" s="535">
        <v>17174.762999999999</v>
      </c>
      <c r="E22" s="535">
        <v>80799.628749999989</v>
      </c>
      <c r="F22" s="535">
        <v>2754.56828</v>
      </c>
      <c r="G22" s="535">
        <v>594.49261999999999</v>
      </c>
      <c r="H22" s="536">
        <v>3412.0291699999998</v>
      </c>
      <c r="I22" s="537">
        <v>5.6085249024016315E-5</v>
      </c>
      <c r="J22" s="538">
        <v>4.739397017241358</v>
      </c>
      <c r="K22" s="283"/>
    </row>
    <row r="23" spans="1:11" x14ac:dyDescent="0.2">
      <c r="A23" s="283"/>
      <c r="B23" s="533"/>
      <c r="C23" s="534" t="s">
        <v>260</v>
      </c>
      <c r="D23" s="535">
        <v>54432.737769999985</v>
      </c>
      <c r="E23" s="535">
        <v>1562.5802000000001</v>
      </c>
      <c r="F23" s="535">
        <v>397.03500000000003</v>
      </c>
      <c r="G23" s="535">
        <v>570.72</v>
      </c>
      <c r="H23" s="536">
        <v>587.49860000000001</v>
      </c>
      <c r="I23" s="537">
        <v>9.6570116023541949E-6</v>
      </c>
      <c r="J23" s="538">
        <v>2.939900476590962E-2</v>
      </c>
      <c r="K23" s="283"/>
    </row>
    <row r="24" spans="1:11" x14ac:dyDescent="0.2">
      <c r="A24" s="283"/>
      <c r="B24" s="533"/>
      <c r="C24" s="534" t="s">
        <v>255</v>
      </c>
      <c r="D24" s="535">
        <v>0</v>
      </c>
      <c r="E24" s="535">
        <v>0</v>
      </c>
      <c r="F24" s="535">
        <v>38.74</v>
      </c>
      <c r="G24" s="535">
        <v>0</v>
      </c>
      <c r="H24" s="536">
        <v>0</v>
      </c>
      <c r="I24" s="537">
        <v>0</v>
      </c>
      <c r="J24" s="538" t="s">
        <v>263</v>
      </c>
      <c r="K24" s="283"/>
    </row>
    <row r="25" spans="1:11" x14ac:dyDescent="0.2">
      <c r="A25" s="283"/>
      <c r="B25" s="533"/>
      <c r="C25" s="534" t="s">
        <v>262</v>
      </c>
      <c r="D25" s="535">
        <v>714.78289999999993</v>
      </c>
      <c r="E25" s="535">
        <v>95.84268999999999</v>
      </c>
      <c r="F25" s="535">
        <v>981.76301000000024</v>
      </c>
      <c r="G25" s="535">
        <v>106.67991000000004</v>
      </c>
      <c r="H25" s="536">
        <v>175.87216000000006</v>
      </c>
      <c r="I25" s="537">
        <v>2.890899637294615E-6</v>
      </c>
      <c r="J25" s="538">
        <v>0.64859681640151368</v>
      </c>
      <c r="K25" s="283"/>
    </row>
    <row r="26" spans="1:11" x14ac:dyDescent="0.2">
      <c r="A26" s="283"/>
      <c r="B26" s="533"/>
      <c r="C26" s="539" t="s">
        <v>264</v>
      </c>
      <c r="D26" s="540">
        <v>11452043.092420002</v>
      </c>
      <c r="E26" s="540">
        <v>11114114.064190002</v>
      </c>
      <c r="F26" s="540">
        <v>10785686.54466</v>
      </c>
      <c r="G26" s="540">
        <v>11195219.181220002</v>
      </c>
      <c r="H26" s="541">
        <v>10478613.675900007</v>
      </c>
      <c r="I26" s="542">
        <v>0.17224227231308076</v>
      </c>
      <c r="J26" s="543">
        <v>-6.4009957618525459E-2</v>
      </c>
      <c r="K26" s="283"/>
    </row>
    <row r="27" spans="1:11" ht="12.75" customHeight="1" x14ac:dyDescent="0.2">
      <c r="A27" s="283"/>
      <c r="B27" s="533" t="s">
        <v>265</v>
      </c>
      <c r="C27" s="534" t="s">
        <v>266</v>
      </c>
      <c r="D27" s="535">
        <v>1238066.90117</v>
      </c>
      <c r="E27" s="535">
        <v>1345590.3119099999</v>
      </c>
      <c r="F27" s="535">
        <v>1302650.8529999999</v>
      </c>
      <c r="G27" s="535">
        <v>1414027.3526399999</v>
      </c>
      <c r="H27" s="536">
        <v>1089410.58283</v>
      </c>
      <c r="I27" s="537">
        <v>1.7907192694785579E-2</v>
      </c>
      <c r="J27" s="538">
        <v>-0.22956894660060001</v>
      </c>
      <c r="K27" s="283"/>
    </row>
    <row r="28" spans="1:11" x14ac:dyDescent="0.2">
      <c r="A28" s="283"/>
      <c r="B28" s="533"/>
      <c r="C28" s="534" t="s">
        <v>267</v>
      </c>
      <c r="D28" s="535">
        <v>182861.14102000001</v>
      </c>
      <c r="E28" s="535">
        <v>175052.74476999999</v>
      </c>
      <c r="F28" s="535">
        <v>258124.45199</v>
      </c>
      <c r="G28" s="535">
        <v>267031.89277999999</v>
      </c>
      <c r="H28" s="536">
        <v>324082.84609000001</v>
      </c>
      <c r="I28" s="537">
        <v>5.3271136387645843E-3</v>
      </c>
      <c r="J28" s="538">
        <v>0.21364846242168789</v>
      </c>
      <c r="K28" s="283"/>
    </row>
    <row r="29" spans="1:11" x14ac:dyDescent="0.2">
      <c r="A29" s="283"/>
      <c r="B29" s="533"/>
      <c r="C29" s="534" t="s">
        <v>268</v>
      </c>
      <c r="D29" s="535">
        <v>240129.72439999998</v>
      </c>
      <c r="E29" s="535">
        <v>216364.84790999998</v>
      </c>
      <c r="F29" s="535">
        <v>109092.76035000001</v>
      </c>
      <c r="G29" s="535">
        <v>187859.06183999998</v>
      </c>
      <c r="H29" s="536">
        <v>270984.72115999996</v>
      </c>
      <c r="I29" s="537">
        <v>4.4543129061121777E-3</v>
      </c>
      <c r="J29" s="538">
        <v>0.44248948390255616</v>
      </c>
      <c r="K29" s="283"/>
    </row>
    <row r="30" spans="1:11" x14ac:dyDescent="0.2">
      <c r="A30" s="283"/>
      <c r="B30" s="533"/>
      <c r="C30" s="534" t="s">
        <v>269</v>
      </c>
      <c r="D30" s="535">
        <v>6.2939999999999996</v>
      </c>
      <c r="E30" s="535">
        <v>0.32700000000000001</v>
      </c>
      <c r="F30" s="535">
        <v>6.8380000000000001</v>
      </c>
      <c r="G30" s="535">
        <v>99.565780000000004</v>
      </c>
      <c r="H30" s="536">
        <v>14.848319999999999</v>
      </c>
      <c r="I30" s="537">
        <v>2.4406934504263984E-7</v>
      </c>
      <c r="J30" s="538">
        <v>-0.8508692444331778</v>
      </c>
      <c r="K30" s="283"/>
    </row>
    <row r="31" spans="1:11" x14ac:dyDescent="0.2">
      <c r="A31" s="283"/>
      <c r="B31" s="533"/>
      <c r="C31" s="539" t="s">
        <v>270</v>
      </c>
      <c r="D31" s="540">
        <v>1661064.0605899999</v>
      </c>
      <c r="E31" s="540">
        <v>1737008.23159</v>
      </c>
      <c r="F31" s="540">
        <v>1669874.90334</v>
      </c>
      <c r="G31" s="540">
        <v>1869017.8730400002</v>
      </c>
      <c r="H31" s="541">
        <v>1684492.9983999999</v>
      </c>
      <c r="I31" s="542">
        <v>2.7688863309007383E-2</v>
      </c>
      <c r="J31" s="543">
        <v>-9.8728255787017383E-2</v>
      </c>
      <c r="K31" s="283"/>
    </row>
    <row r="32" spans="1:11" ht="12.75" customHeight="1" x14ac:dyDescent="0.2">
      <c r="A32" s="283"/>
      <c r="B32" s="533" t="s">
        <v>271</v>
      </c>
      <c r="C32" s="534" t="s">
        <v>227</v>
      </c>
      <c r="D32" s="535">
        <v>149105.40659999999</v>
      </c>
      <c r="E32" s="535">
        <v>153488.57038999998</v>
      </c>
      <c r="F32" s="535">
        <v>89498.045190000004</v>
      </c>
      <c r="G32" s="535">
        <v>85998.539390000005</v>
      </c>
      <c r="H32" s="536">
        <v>109209.0091</v>
      </c>
      <c r="I32" s="537">
        <v>1.7951237125676638E-3</v>
      </c>
      <c r="J32" s="538">
        <v>0.26989376650621266</v>
      </c>
      <c r="K32" s="283"/>
    </row>
    <row r="33" spans="1:11" x14ac:dyDescent="0.2">
      <c r="A33" s="283"/>
      <c r="B33" s="533"/>
      <c r="C33" s="534" t="s">
        <v>272</v>
      </c>
      <c r="D33" s="535">
        <v>24119.89128</v>
      </c>
      <c r="E33" s="535">
        <v>34543.216240000002</v>
      </c>
      <c r="F33" s="535">
        <v>51777.725730000006</v>
      </c>
      <c r="G33" s="535">
        <v>38667.384960000003</v>
      </c>
      <c r="H33" s="536">
        <v>55828.620069999997</v>
      </c>
      <c r="I33" s="537">
        <v>9.176832621548617E-4</v>
      </c>
      <c r="J33" s="538">
        <v>0.44381680136250923</v>
      </c>
      <c r="K33" s="283"/>
    </row>
    <row r="34" spans="1:11" x14ac:dyDescent="0.2">
      <c r="A34" s="283"/>
      <c r="B34" s="533"/>
      <c r="C34" s="539" t="s">
        <v>275</v>
      </c>
      <c r="D34" s="540">
        <v>173225.29788</v>
      </c>
      <c r="E34" s="540">
        <v>188031.78662999999</v>
      </c>
      <c r="F34" s="540">
        <v>141275.77092000001</v>
      </c>
      <c r="G34" s="540">
        <v>124665.92435000002</v>
      </c>
      <c r="H34" s="541">
        <v>165037.62917</v>
      </c>
      <c r="I34" s="543">
        <v>2.7128069747225257E-3</v>
      </c>
      <c r="J34" s="543">
        <v>0.32383913271004428</v>
      </c>
      <c r="K34" s="283"/>
    </row>
    <row r="35" spans="1:11" ht="12.75" customHeight="1" x14ac:dyDescent="0.2">
      <c r="A35" s="283"/>
      <c r="B35" s="533" t="s">
        <v>276</v>
      </c>
      <c r="C35" s="534" t="s">
        <v>280</v>
      </c>
      <c r="D35" s="535">
        <v>11411920.558630001</v>
      </c>
      <c r="E35" s="535">
        <v>10682824.977230003</v>
      </c>
      <c r="F35" s="535">
        <v>9394537.8817599993</v>
      </c>
      <c r="G35" s="535">
        <v>9297535.1189700011</v>
      </c>
      <c r="H35" s="536">
        <v>10167286.174069999</v>
      </c>
      <c r="I35" s="537">
        <v>0.16712482471864507</v>
      </c>
      <c r="J35" s="538">
        <v>9.354641245994566E-2</v>
      </c>
      <c r="K35" s="283"/>
    </row>
    <row r="36" spans="1:11" x14ac:dyDescent="0.2">
      <c r="A36" s="283"/>
      <c r="B36" s="533"/>
      <c r="C36" s="534" t="s">
        <v>277</v>
      </c>
      <c r="D36" s="535">
        <v>8433559.3616200071</v>
      </c>
      <c r="E36" s="535">
        <v>8146444.0028200177</v>
      </c>
      <c r="F36" s="535">
        <v>8759125.7570700441</v>
      </c>
      <c r="G36" s="535">
        <v>9240222.3584600035</v>
      </c>
      <c r="H36" s="536">
        <v>9960916.6015399843</v>
      </c>
      <c r="I36" s="537">
        <v>0.1637326236882167</v>
      </c>
      <c r="J36" s="538">
        <v>7.7995335514857933E-2</v>
      </c>
      <c r="K36" s="283"/>
    </row>
    <row r="37" spans="1:11" x14ac:dyDescent="0.2">
      <c r="A37" s="283"/>
      <c r="B37" s="533"/>
      <c r="C37" s="534" t="s">
        <v>228</v>
      </c>
      <c r="D37" s="535">
        <v>4539003.3840199765</v>
      </c>
      <c r="E37" s="535">
        <v>4602954.4680200014</v>
      </c>
      <c r="F37" s="535">
        <v>4757801.1182299741</v>
      </c>
      <c r="G37" s="535">
        <v>4460120.8452700162</v>
      </c>
      <c r="H37" s="536">
        <v>6723800.5998800024</v>
      </c>
      <c r="I37" s="537">
        <v>0.11052251087059149</v>
      </c>
      <c r="J37" s="538">
        <v>0.50753776257220284</v>
      </c>
      <c r="K37" s="283"/>
    </row>
    <row r="38" spans="1:11" x14ac:dyDescent="0.2">
      <c r="A38" s="283"/>
      <c r="B38" s="533"/>
      <c r="C38" s="534" t="s">
        <v>278</v>
      </c>
      <c r="D38" s="535">
        <v>3333346.4160000007</v>
      </c>
      <c r="E38" s="535">
        <v>2865580.2941999999</v>
      </c>
      <c r="F38" s="535">
        <v>2968003.6740000001</v>
      </c>
      <c r="G38" s="535">
        <v>2927659.6740000001</v>
      </c>
      <c r="H38" s="536">
        <v>2957223.9070700002</v>
      </c>
      <c r="I38" s="537">
        <v>4.8609384909741392E-2</v>
      </c>
      <c r="J38" s="538">
        <v>1.0098247871005883E-2</v>
      </c>
      <c r="K38" s="283"/>
    </row>
    <row r="39" spans="1:11" x14ac:dyDescent="0.2">
      <c r="A39" s="283"/>
      <c r="B39" s="533"/>
      <c r="C39" s="534" t="s">
        <v>279</v>
      </c>
      <c r="D39" s="535">
        <v>1967644.1615299985</v>
      </c>
      <c r="E39" s="535">
        <v>1315631.3086399992</v>
      </c>
      <c r="F39" s="535">
        <v>65255.285489999951</v>
      </c>
      <c r="G39" s="535">
        <v>27503.786310000003</v>
      </c>
      <c r="H39" s="536">
        <v>51802.468140000019</v>
      </c>
      <c r="I39" s="537">
        <v>8.5150336674600367E-4</v>
      </c>
      <c r="J39" s="538">
        <v>0.88346679094017477</v>
      </c>
      <c r="K39" s="283"/>
    </row>
    <row r="40" spans="1:11" x14ac:dyDescent="0.2">
      <c r="A40" s="283"/>
      <c r="B40" s="533"/>
      <c r="C40" s="539" t="s">
        <v>281</v>
      </c>
      <c r="D40" s="540">
        <v>29685473.881799985</v>
      </c>
      <c r="E40" s="540">
        <v>27613435.050910018</v>
      </c>
      <c r="F40" s="540">
        <v>25944723.716550015</v>
      </c>
      <c r="G40" s="540">
        <v>25953041.783010017</v>
      </c>
      <c r="H40" s="541">
        <v>29861029.750699986</v>
      </c>
      <c r="I40" s="542">
        <v>0.49084084755394064</v>
      </c>
      <c r="J40" s="543">
        <v>0.15057918838046591</v>
      </c>
      <c r="K40" s="283"/>
    </row>
    <row r="41" spans="1:11" x14ac:dyDescent="0.2">
      <c r="A41" s="283"/>
      <c r="B41" s="533" t="s">
        <v>282</v>
      </c>
      <c r="C41" s="534" t="s">
        <v>283</v>
      </c>
      <c r="D41" s="535">
        <v>110259.35222000015</v>
      </c>
      <c r="E41" s="535">
        <v>104424.64922999892</v>
      </c>
      <c r="F41" s="535">
        <v>104979.84646000291</v>
      </c>
      <c r="G41" s="535">
        <v>112347.16471001059</v>
      </c>
      <c r="H41" s="536">
        <v>120070.03502000861</v>
      </c>
      <c r="I41" s="537">
        <v>1.9736518883335173E-3</v>
      </c>
      <c r="J41" s="538">
        <v>6.8741123373537771E-2</v>
      </c>
      <c r="K41" s="283"/>
    </row>
    <row r="42" spans="1:11" x14ac:dyDescent="0.2">
      <c r="A42" s="283"/>
      <c r="B42" s="533"/>
      <c r="C42" s="539" t="s">
        <v>284</v>
      </c>
      <c r="D42" s="540">
        <v>110259.35222000015</v>
      </c>
      <c r="E42" s="540">
        <v>104424.64922999892</v>
      </c>
      <c r="F42" s="540">
        <v>104979.84646000291</v>
      </c>
      <c r="G42" s="540">
        <v>112347.16471001059</v>
      </c>
      <c r="H42" s="541">
        <v>120070.03502000861</v>
      </c>
      <c r="I42" s="542">
        <v>1.9736518883335173E-3</v>
      </c>
      <c r="J42" s="543">
        <v>6.8741123373537771E-2</v>
      </c>
      <c r="K42" s="283"/>
    </row>
    <row r="43" spans="1:11" x14ac:dyDescent="0.2">
      <c r="A43" s="283"/>
      <c r="B43" s="533" t="s">
        <v>285</v>
      </c>
      <c r="C43" s="534" t="s">
        <v>287</v>
      </c>
      <c r="D43" s="535">
        <v>4292142.2013899963</v>
      </c>
      <c r="E43" s="535">
        <v>4089452.4633299992</v>
      </c>
      <c r="F43" s="535">
        <v>6429115.9631299935</v>
      </c>
      <c r="G43" s="535">
        <v>8002297.5678699901</v>
      </c>
      <c r="H43" s="536">
        <v>4579762.1333399964</v>
      </c>
      <c r="I43" s="537">
        <v>7.5279866297020534E-2</v>
      </c>
      <c r="J43" s="538">
        <v>-0.42769409728923469</v>
      </c>
      <c r="K43" s="283"/>
    </row>
    <row r="44" spans="1:11" ht="12.75" customHeight="1" x14ac:dyDescent="0.2">
      <c r="A44" s="283"/>
      <c r="B44" s="533"/>
      <c r="C44" s="534" t="s">
        <v>289</v>
      </c>
      <c r="D44" s="535">
        <v>1604570.8779</v>
      </c>
      <c r="E44" s="535">
        <v>2297521.0680200006</v>
      </c>
      <c r="F44" s="535">
        <v>1078542.45584</v>
      </c>
      <c r="G44" s="535">
        <v>668267.32983999979</v>
      </c>
      <c r="H44" s="536">
        <v>4138107.21527</v>
      </c>
      <c r="I44" s="537">
        <v>6.8020161051699529E-2</v>
      </c>
      <c r="J44" s="538">
        <v>5.1922931594767148</v>
      </c>
      <c r="K44" s="283"/>
    </row>
    <row r="45" spans="1:11" x14ac:dyDescent="0.2">
      <c r="A45" s="283"/>
      <c r="B45" s="533"/>
      <c r="C45" s="534" t="s">
        <v>286</v>
      </c>
      <c r="D45" s="535">
        <v>2971562.3079900006</v>
      </c>
      <c r="E45" s="535">
        <v>2037437.0499999996</v>
      </c>
      <c r="F45" s="535">
        <v>2371104.0865800008</v>
      </c>
      <c r="G45" s="535">
        <v>2981651.0356299998</v>
      </c>
      <c r="H45" s="536">
        <v>2919729.2533999998</v>
      </c>
      <c r="I45" s="537">
        <v>4.7993066325292946E-2</v>
      </c>
      <c r="J45" s="538">
        <v>-2.0767615488885172E-2</v>
      </c>
      <c r="K45" s="283"/>
    </row>
    <row r="46" spans="1:11" ht="12.75" customHeight="1" x14ac:dyDescent="0.2">
      <c r="A46" s="283"/>
      <c r="B46" s="533"/>
      <c r="C46" s="534" t="s">
        <v>288</v>
      </c>
      <c r="D46" s="535">
        <v>657675.90067000047</v>
      </c>
      <c r="E46" s="535">
        <v>678278.95369999937</v>
      </c>
      <c r="F46" s="535">
        <v>846394.53911999986</v>
      </c>
      <c r="G46" s="535">
        <v>701205.36739999964</v>
      </c>
      <c r="H46" s="536">
        <v>656265.90685000014</v>
      </c>
      <c r="I46" s="537">
        <v>1.0787374602560669E-2</v>
      </c>
      <c r="J46" s="538">
        <v>-6.4088871305464479E-2</v>
      </c>
      <c r="K46" s="283"/>
    </row>
    <row r="47" spans="1:11" x14ac:dyDescent="0.2">
      <c r="A47" s="283"/>
      <c r="B47" s="533"/>
      <c r="C47" s="534" t="s">
        <v>290</v>
      </c>
      <c r="D47" s="535">
        <v>314803.27799999999</v>
      </c>
      <c r="E47" s="535">
        <v>391808.68848000001</v>
      </c>
      <c r="F47" s="535">
        <v>536689.85100000002</v>
      </c>
      <c r="G47" s="535">
        <v>245647.78899999999</v>
      </c>
      <c r="H47" s="536">
        <v>290921.315</v>
      </c>
      <c r="I47" s="537">
        <v>4.7820207815425257E-3</v>
      </c>
      <c r="J47" s="538">
        <v>0.18430259919823677</v>
      </c>
      <c r="K47" s="283"/>
    </row>
    <row r="48" spans="1:11" x14ac:dyDescent="0.2">
      <c r="A48" s="283"/>
      <c r="B48" s="533"/>
      <c r="C48" s="534" t="s">
        <v>489</v>
      </c>
      <c r="D48" s="535">
        <v>0.33201999999999998</v>
      </c>
      <c r="E48" s="535">
        <v>11.288799999999998</v>
      </c>
      <c r="F48" s="535">
        <v>0</v>
      </c>
      <c r="G48" s="535">
        <v>0</v>
      </c>
      <c r="H48" s="536">
        <v>0</v>
      </c>
      <c r="I48" s="537">
        <v>0</v>
      </c>
      <c r="J48" s="538" t="s">
        <v>263</v>
      </c>
      <c r="K48" s="283"/>
    </row>
    <row r="49" spans="1:11" x14ac:dyDescent="0.2">
      <c r="A49" s="283"/>
      <c r="B49" s="533"/>
      <c r="C49" s="534" t="s">
        <v>490</v>
      </c>
      <c r="D49" s="535">
        <v>0</v>
      </c>
      <c r="E49" s="535">
        <v>0</v>
      </c>
      <c r="F49" s="535">
        <v>0</v>
      </c>
      <c r="G49" s="535">
        <v>8.5860000000000003</v>
      </c>
      <c r="H49" s="536">
        <v>0</v>
      </c>
      <c r="I49" s="537">
        <v>0</v>
      </c>
      <c r="J49" s="538">
        <v>-1</v>
      </c>
      <c r="K49" s="283"/>
    </row>
    <row r="50" spans="1:11" x14ac:dyDescent="0.2">
      <c r="A50" s="283"/>
      <c r="B50" s="533"/>
      <c r="C50" s="539" t="s">
        <v>291</v>
      </c>
      <c r="D50" s="540">
        <v>9840754.8979699984</v>
      </c>
      <c r="E50" s="540">
        <v>9494509.5123299975</v>
      </c>
      <c r="F50" s="540">
        <v>11261846.895669993</v>
      </c>
      <c r="G50" s="540">
        <v>12599077.675739991</v>
      </c>
      <c r="H50" s="541">
        <v>12584785.823859997</v>
      </c>
      <c r="I50" s="542">
        <v>0.20686248905811622</v>
      </c>
      <c r="J50" s="543">
        <v>-1.1343569940450715E-3</v>
      </c>
      <c r="K50" s="283"/>
    </row>
    <row r="51" spans="1:11" x14ac:dyDescent="0.2">
      <c r="A51" s="283"/>
      <c r="B51" s="545" t="s">
        <v>231</v>
      </c>
      <c r="C51" s="534" t="s">
        <v>491</v>
      </c>
      <c r="D51" s="535">
        <v>345133.71076000005</v>
      </c>
      <c r="E51" s="535">
        <v>294584.29917000007</v>
      </c>
      <c r="F51" s="535">
        <v>332693.7234800001</v>
      </c>
      <c r="G51" s="535">
        <v>311219.28944000002</v>
      </c>
      <c r="H51" s="536">
        <v>367450.52967000002</v>
      </c>
      <c r="I51" s="537">
        <v>6.0399701859959916E-3</v>
      </c>
      <c r="J51" s="538">
        <v>0.18068044667533645</v>
      </c>
      <c r="K51" s="283"/>
    </row>
    <row r="52" spans="1:11" x14ac:dyDescent="0.2">
      <c r="A52" s="283"/>
      <c r="B52" s="545"/>
      <c r="C52" s="534" t="s">
        <v>492</v>
      </c>
      <c r="D52" s="535">
        <v>0.73</v>
      </c>
      <c r="E52" s="535">
        <v>0.51</v>
      </c>
      <c r="F52" s="535">
        <v>0.122</v>
      </c>
      <c r="G52" s="535">
        <v>0.10184</v>
      </c>
      <c r="H52" s="536">
        <v>20.9832</v>
      </c>
      <c r="I52" s="537">
        <v>3.4491147017970521E-7</v>
      </c>
      <c r="J52" s="538">
        <v>205.04084838963078</v>
      </c>
      <c r="K52" s="283"/>
    </row>
    <row r="53" spans="1:11" x14ac:dyDescent="0.2">
      <c r="A53" s="283"/>
      <c r="B53" s="545"/>
      <c r="C53" s="539" t="s">
        <v>493</v>
      </c>
      <c r="D53" s="540">
        <v>345134.44076000003</v>
      </c>
      <c r="E53" s="540">
        <v>294584.80917000008</v>
      </c>
      <c r="F53" s="540">
        <v>332693.84548000008</v>
      </c>
      <c r="G53" s="540">
        <v>311219.39128000004</v>
      </c>
      <c r="H53" s="541">
        <v>367471.51287000004</v>
      </c>
      <c r="I53" s="542">
        <v>6.0403150974661715E-3</v>
      </c>
      <c r="J53" s="543">
        <v>0.1807474828565252</v>
      </c>
      <c r="K53" s="283"/>
    </row>
    <row r="54" spans="1:11" x14ac:dyDescent="0.2">
      <c r="A54" s="283"/>
      <c r="B54" s="533" t="s">
        <v>232</v>
      </c>
      <c r="C54" s="534" t="s">
        <v>294</v>
      </c>
      <c r="D54" s="535">
        <v>588.75099999999998</v>
      </c>
      <c r="E54" s="535">
        <v>3992.2719999999999</v>
      </c>
      <c r="F54" s="535">
        <v>1812</v>
      </c>
      <c r="G54" s="535">
        <v>0</v>
      </c>
      <c r="H54" s="536">
        <v>63.59</v>
      </c>
      <c r="I54" s="537">
        <v>1.0452609892069585E-6</v>
      </c>
      <c r="J54" s="538" t="s">
        <v>263</v>
      </c>
      <c r="K54" s="283"/>
    </row>
    <row r="55" spans="1:11" x14ac:dyDescent="0.2">
      <c r="A55" s="283"/>
      <c r="B55" s="533"/>
      <c r="C55" s="534" t="s">
        <v>494</v>
      </c>
      <c r="D55" s="535">
        <v>0</v>
      </c>
      <c r="E55" s="535">
        <v>0</v>
      </c>
      <c r="F55" s="535">
        <v>16.471510000000002</v>
      </c>
      <c r="G55" s="535">
        <v>1.3824000000000001</v>
      </c>
      <c r="H55" s="536">
        <v>0.02</v>
      </c>
      <c r="I55" s="537">
        <v>3.2875011454850091E-10</v>
      </c>
      <c r="J55" s="538">
        <v>-0.98553240740740744</v>
      </c>
      <c r="K55" s="283"/>
    </row>
    <row r="56" spans="1:11" x14ac:dyDescent="0.2">
      <c r="A56" s="283"/>
      <c r="B56" s="533"/>
      <c r="C56" s="539" t="s">
        <v>295</v>
      </c>
      <c r="D56" s="540">
        <v>588.75099999999998</v>
      </c>
      <c r="E56" s="540">
        <v>3992.2719999999999</v>
      </c>
      <c r="F56" s="540">
        <v>1828.4715100000001</v>
      </c>
      <c r="G56" s="540">
        <v>1.3824000000000001</v>
      </c>
      <c r="H56" s="541">
        <v>63.610000000000007</v>
      </c>
      <c r="I56" s="542">
        <v>1.0455897393215072E-6</v>
      </c>
      <c r="J56" s="543">
        <v>45.014178240740748</v>
      </c>
      <c r="K56" s="283"/>
    </row>
    <row r="57" spans="1:11" ht="12.75" customHeight="1" x14ac:dyDescent="0.2">
      <c r="A57" s="283"/>
      <c r="B57" s="545" t="s">
        <v>233</v>
      </c>
      <c r="C57" s="534" t="s">
        <v>299</v>
      </c>
      <c r="D57" s="535">
        <v>433566.23190000001</v>
      </c>
      <c r="E57" s="535">
        <v>533956.67767999996</v>
      </c>
      <c r="F57" s="535">
        <v>485481.78230000002</v>
      </c>
      <c r="G57" s="535">
        <v>477080.75319999998</v>
      </c>
      <c r="H57" s="536">
        <v>588016.67511000007</v>
      </c>
      <c r="I57" s="537">
        <v>9.6655274649420572E-3</v>
      </c>
      <c r="J57" s="538">
        <v>0.23253070086332728</v>
      </c>
      <c r="K57" s="283"/>
    </row>
    <row r="58" spans="1:11" x14ac:dyDescent="0.2">
      <c r="A58" s="283"/>
      <c r="B58" s="545"/>
      <c r="C58" s="534" t="s">
        <v>297</v>
      </c>
      <c r="D58" s="535">
        <v>166208.76</v>
      </c>
      <c r="E58" s="535">
        <v>154143.51500000001</v>
      </c>
      <c r="F58" s="535">
        <v>342638.69500000001</v>
      </c>
      <c r="G58" s="535">
        <v>305565.72200000001</v>
      </c>
      <c r="H58" s="536">
        <v>276506.34399999998</v>
      </c>
      <c r="I58" s="537">
        <v>4.5450746131693595E-3</v>
      </c>
      <c r="J58" s="538">
        <v>-9.5100254733415546E-2</v>
      </c>
      <c r="K58" s="283"/>
    </row>
    <row r="59" spans="1:11" x14ac:dyDescent="0.2">
      <c r="A59" s="283"/>
      <c r="B59" s="545"/>
      <c r="C59" s="534" t="s">
        <v>298</v>
      </c>
      <c r="D59" s="535">
        <v>32659.097319999997</v>
      </c>
      <c r="E59" s="535">
        <v>36797.165809999991</v>
      </c>
      <c r="F59" s="535">
        <v>28240.054569999997</v>
      </c>
      <c r="G59" s="535">
        <v>27521.293049999993</v>
      </c>
      <c r="H59" s="536">
        <v>26012.939379999996</v>
      </c>
      <c r="I59" s="537">
        <v>4.2758784004591043E-4</v>
      </c>
      <c r="J59" s="538">
        <v>-5.4806787866386153E-2</v>
      </c>
      <c r="K59" s="283"/>
    </row>
    <row r="60" spans="1:11" x14ac:dyDescent="0.2">
      <c r="A60" s="283"/>
      <c r="B60" s="545"/>
      <c r="C60" s="534" t="s">
        <v>301</v>
      </c>
      <c r="D60" s="535">
        <v>199.02</v>
      </c>
      <c r="E60" s="535">
        <v>1290.4000000000001</v>
      </c>
      <c r="F60" s="535">
        <v>236.9</v>
      </c>
      <c r="G60" s="535">
        <v>80.648630000000011</v>
      </c>
      <c r="H60" s="536">
        <v>0</v>
      </c>
      <c r="I60" s="537">
        <v>0</v>
      </c>
      <c r="J60" s="538">
        <v>-1</v>
      </c>
      <c r="K60" s="283"/>
    </row>
    <row r="61" spans="1:11" x14ac:dyDescent="0.2">
      <c r="A61" s="283"/>
      <c r="B61" s="545"/>
      <c r="C61" s="534" t="s">
        <v>300</v>
      </c>
      <c r="D61" s="535">
        <v>0</v>
      </c>
      <c r="E61" s="535">
        <v>0.32400000000000001</v>
      </c>
      <c r="F61" s="535">
        <v>2.0413399999999999</v>
      </c>
      <c r="G61" s="535">
        <v>1.0592999999999999</v>
      </c>
      <c r="H61" s="536">
        <v>1.1427</v>
      </c>
      <c r="I61" s="537">
        <v>1.8783137794728597E-8</v>
      </c>
      <c r="J61" s="538">
        <v>7.8731237609742433E-2</v>
      </c>
      <c r="K61" s="283"/>
    </row>
    <row r="62" spans="1:11" x14ac:dyDescent="0.2">
      <c r="A62" s="283"/>
      <c r="B62" s="545"/>
      <c r="C62" s="539" t="s">
        <v>302</v>
      </c>
      <c r="D62" s="540">
        <v>632633.10921999998</v>
      </c>
      <c r="E62" s="540">
        <v>726188.08249000006</v>
      </c>
      <c r="F62" s="540">
        <v>856603.90771000006</v>
      </c>
      <c r="G62" s="540">
        <v>810249.47617999988</v>
      </c>
      <c r="H62" s="541">
        <v>890537.10118999996</v>
      </c>
      <c r="I62" s="542">
        <v>1.4638208701295121E-2</v>
      </c>
      <c r="J62" s="543">
        <v>9.909000544933888E-2</v>
      </c>
      <c r="K62" s="283"/>
    </row>
    <row r="63" spans="1:11" x14ac:dyDescent="0.2">
      <c r="A63" s="283"/>
      <c r="B63" s="533" t="s">
        <v>234</v>
      </c>
      <c r="C63" s="534" t="s">
        <v>304</v>
      </c>
      <c r="D63" s="535">
        <v>5475.1000199999999</v>
      </c>
      <c r="E63" s="535">
        <v>9828.8320000000003</v>
      </c>
      <c r="F63" s="535">
        <v>8056.348</v>
      </c>
      <c r="G63" s="535">
        <v>4845.93</v>
      </c>
      <c r="H63" s="536">
        <v>4271.08</v>
      </c>
      <c r="I63" s="537">
        <v>7.0205901962290551E-5</v>
      </c>
      <c r="J63" s="544">
        <v>-0.11862532062988951</v>
      </c>
      <c r="K63" s="283"/>
    </row>
    <row r="64" spans="1:11" ht="13.9" customHeight="1" x14ac:dyDescent="0.2">
      <c r="A64" s="283"/>
      <c r="B64" s="533"/>
      <c r="C64" s="534" t="s">
        <v>303</v>
      </c>
      <c r="D64" s="535">
        <v>221.11701999999997</v>
      </c>
      <c r="E64" s="535">
        <v>207.285</v>
      </c>
      <c r="F64" s="535">
        <v>686.71339999999987</v>
      </c>
      <c r="G64" s="535">
        <v>873.62824000000001</v>
      </c>
      <c r="H64" s="536">
        <v>107.98408999999999</v>
      </c>
      <c r="I64" s="537">
        <v>1.7749890978457813E-6</v>
      </c>
      <c r="J64" s="544">
        <v>-0.87639583399913901</v>
      </c>
      <c r="K64" s="283"/>
    </row>
    <row r="65" spans="1:11" x14ac:dyDescent="0.2">
      <c r="A65" s="283"/>
      <c r="B65" s="533"/>
      <c r="C65" s="534" t="s">
        <v>305</v>
      </c>
      <c r="D65" s="535">
        <v>169.54</v>
      </c>
      <c r="E65" s="535">
        <v>95.46</v>
      </c>
      <c r="F65" s="535">
        <v>121.56</v>
      </c>
      <c r="G65" s="535">
        <v>33.44</v>
      </c>
      <c r="H65" s="536">
        <v>30.24</v>
      </c>
      <c r="I65" s="537">
        <v>4.9707017319733335E-7</v>
      </c>
      <c r="J65" s="544">
        <v>-9.5693779904306164E-2</v>
      </c>
      <c r="K65" s="283"/>
    </row>
    <row r="66" spans="1:11" x14ac:dyDescent="0.2">
      <c r="A66" s="283"/>
      <c r="B66" s="533"/>
      <c r="C66" s="534" t="s">
        <v>495</v>
      </c>
      <c r="D66" s="535">
        <v>0</v>
      </c>
      <c r="E66" s="535">
        <v>0</v>
      </c>
      <c r="F66" s="535">
        <v>0</v>
      </c>
      <c r="G66" s="535">
        <v>2.2602399999999996</v>
      </c>
      <c r="H66" s="536">
        <v>23.038</v>
      </c>
      <c r="I66" s="537">
        <v>3.786872569484182E-7</v>
      </c>
      <c r="J66" s="544">
        <v>9.1927228966835397</v>
      </c>
      <c r="K66" s="283"/>
    </row>
    <row r="67" spans="1:11" ht="12.75" customHeight="1" x14ac:dyDescent="0.2">
      <c r="A67" s="283"/>
      <c r="B67" s="533"/>
      <c r="C67" s="534" t="s">
        <v>496</v>
      </c>
      <c r="D67" s="535">
        <v>0</v>
      </c>
      <c r="E67" s="535">
        <v>0</v>
      </c>
      <c r="F67" s="535">
        <v>0</v>
      </c>
      <c r="G67" s="535">
        <v>7</v>
      </c>
      <c r="H67" s="536">
        <v>0.56567000000000001</v>
      </c>
      <c r="I67" s="537">
        <v>9.2982038648325242E-9</v>
      </c>
      <c r="J67" s="544">
        <v>-0.91918999999999995</v>
      </c>
      <c r="K67" s="283"/>
    </row>
    <row r="68" spans="1:11" ht="12.75" customHeight="1" x14ac:dyDescent="0.2">
      <c r="A68" s="283"/>
      <c r="B68" s="533"/>
      <c r="C68" s="534" t="s">
        <v>307</v>
      </c>
      <c r="D68" s="535">
        <v>0</v>
      </c>
      <c r="E68" s="535">
        <v>0</v>
      </c>
      <c r="F68" s="535">
        <v>0</v>
      </c>
      <c r="G68" s="535">
        <v>3.7232999999999996</v>
      </c>
      <c r="H68" s="536">
        <v>0</v>
      </c>
      <c r="I68" s="537">
        <v>0</v>
      </c>
      <c r="J68" s="544">
        <v>-1</v>
      </c>
      <c r="K68" s="283"/>
    </row>
    <row r="69" spans="1:11" x14ac:dyDescent="0.2">
      <c r="A69" s="283"/>
      <c r="B69" s="533"/>
      <c r="C69" s="534" t="s">
        <v>497</v>
      </c>
      <c r="D69" s="535">
        <v>0</v>
      </c>
      <c r="E69" s="535">
        <v>0</v>
      </c>
      <c r="F69" s="535">
        <v>4.4344999999999999</v>
      </c>
      <c r="G69" s="535">
        <v>0</v>
      </c>
      <c r="H69" s="536">
        <v>0</v>
      </c>
      <c r="I69" s="537">
        <v>0</v>
      </c>
      <c r="J69" s="544" t="s">
        <v>263</v>
      </c>
      <c r="K69" s="283"/>
    </row>
    <row r="70" spans="1:11" ht="24" x14ac:dyDescent="0.2">
      <c r="A70" s="283"/>
      <c r="B70" s="533"/>
      <c r="C70" s="546" t="s">
        <v>308</v>
      </c>
      <c r="D70" s="540">
        <v>5865.7570399999995</v>
      </c>
      <c r="E70" s="540">
        <v>10131.576999999999</v>
      </c>
      <c r="F70" s="540">
        <v>8864.6214</v>
      </c>
      <c r="G70" s="540">
        <v>5765.9817799999992</v>
      </c>
      <c r="H70" s="541">
        <v>4432.9077599999991</v>
      </c>
      <c r="I70" s="542">
        <v>7.2865946694146904E-5</v>
      </c>
      <c r="J70" s="543">
        <v>-0.23119636357921347</v>
      </c>
      <c r="K70" s="283"/>
    </row>
    <row r="71" spans="1:11" ht="25.5" customHeight="1" x14ac:dyDescent="0.2">
      <c r="A71" s="283"/>
      <c r="B71" s="533" t="s">
        <v>235</v>
      </c>
      <c r="C71" s="534" t="s">
        <v>310</v>
      </c>
      <c r="D71" s="535">
        <v>65866.556799999991</v>
      </c>
      <c r="E71" s="535">
        <v>26.52</v>
      </c>
      <c r="F71" s="535">
        <v>8.712299999999999</v>
      </c>
      <c r="G71" s="535">
        <v>18.175000000000001</v>
      </c>
      <c r="H71" s="536">
        <v>75335.944000000003</v>
      </c>
      <c r="I71" s="537">
        <v>1.2383350109809723E-3</v>
      </c>
      <c r="J71" s="538">
        <v>4144.0313067400275</v>
      </c>
      <c r="K71" s="283"/>
    </row>
    <row r="72" spans="1:11" x14ac:dyDescent="0.2">
      <c r="A72" s="283"/>
      <c r="B72" s="533"/>
      <c r="C72" s="534" t="s">
        <v>309</v>
      </c>
      <c r="D72" s="535">
        <v>18291.010029999998</v>
      </c>
      <c r="E72" s="535">
        <v>20336.443739999999</v>
      </c>
      <c r="F72" s="535">
        <v>18582.945780000002</v>
      </c>
      <c r="G72" s="535">
        <v>27986.52812000001</v>
      </c>
      <c r="H72" s="536">
        <v>15157.046510000002</v>
      </c>
      <c r="I72" s="537">
        <v>2.491440388189728E-4</v>
      </c>
      <c r="J72" s="538">
        <v>-0.45841633356556566</v>
      </c>
      <c r="K72" s="283"/>
    </row>
    <row r="73" spans="1:11" x14ac:dyDescent="0.2">
      <c r="A73" s="283"/>
      <c r="B73" s="533"/>
      <c r="C73" s="534" t="s">
        <v>311</v>
      </c>
      <c r="D73" s="535">
        <v>1082.3499999999999</v>
      </c>
      <c r="E73" s="535">
        <v>2156.56</v>
      </c>
      <c r="F73" s="535">
        <v>1152.5</v>
      </c>
      <c r="G73" s="535">
        <v>426.38</v>
      </c>
      <c r="H73" s="536">
        <v>765.24300000000005</v>
      </c>
      <c r="I73" s="537">
        <v>1.2578686195371924E-5</v>
      </c>
      <c r="J73" s="538">
        <v>0.79474412495895685</v>
      </c>
      <c r="K73" s="283"/>
    </row>
    <row r="74" spans="1:11" x14ac:dyDescent="0.2">
      <c r="A74" s="283"/>
      <c r="B74" s="533"/>
      <c r="C74" s="534" t="s">
        <v>315</v>
      </c>
      <c r="D74" s="535">
        <v>201.36</v>
      </c>
      <c r="E74" s="535">
        <v>115.04553999999999</v>
      </c>
      <c r="F74" s="535">
        <v>1012.2</v>
      </c>
      <c r="G74" s="535">
        <v>371.18</v>
      </c>
      <c r="H74" s="536">
        <v>464.15111999999999</v>
      </c>
      <c r="I74" s="537">
        <v>7.6294866933907493E-6</v>
      </c>
      <c r="J74" s="538">
        <v>0.25047448677191664</v>
      </c>
      <c r="K74" s="283"/>
    </row>
    <row r="75" spans="1:11" x14ac:dyDescent="0.2">
      <c r="A75" s="283"/>
      <c r="B75" s="533"/>
      <c r="C75" s="534" t="s">
        <v>314</v>
      </c>
      <c r="D75" s="535">
        <v>0</v>
      </c>
      <c r="E75" s="535">
        <v>0</v>
      </c>
      <c r="F75" s="535">
        <v>0</v>
      </c>
      <c r="G75" s="535">
        <v>0</v>
      </c>
      <c r="H75" s="536">
        <v>77.62</v>
      </c>
      <c r="I75" s="537">
        <v>1.2758791945627321E-6</v>
      </c>
      <c r="J75" s="538" t="s">
        <v>263</v>
      </c>
      <c r="K75" s="283"/>
    </row>
    <row r="76" spans="1:11" ht="12.75" customHeight="1" x14ac:dyDescent="0.2">
      <c r="A76" s="283"/>
      <c r="B76" s="533"/>
      <c r="C76" s="534" t="s">
        <v>312</v>
      </c>
      <c r="D76" s="535">
        <v>47</v>
      </c>
      <c r="E76" s="535">
        <v>25</v>
      </c>
      <c r="F76" s="535">
        <v>19</v>
      </c>
      <c r="G76" s="535">
        <v>69</v>
      </c>
      <c r="H76" s="536">
        <v>0</v>
      </c>
      <c r="I76" s="537">
        <v>0</v>
      </c>
      <c r="J76" s="538">
        <v>-1</v>
      </c>
      <c r="K76" s="283"/>
    </row>
    <row r="77" spans="1:11" ht="12.75" customHeight="1" x14ac:dyDescent="0.2">
      <c r="A77" s="283"/>
      <c r="B77" s="533"/>
      <c r="C77" s="534" t="s">
        <v>498</v>
      </c>
      <c r="D77" s="535">
        <v>0</v>
      </c>
      <c r="E77" s="535">
        <v>0</v>
      </c>
      <c r="F77" s="535">
        <v>0</v>
      </c>
      <c r="G77" s="535">
        <v>116</v>
      </c>
      <c r="H77" s="536">
        <v>0</v>
      </c>
      <c r="I77" s="537">
        <v>0</v>
      </c>
      <c r="J77" s="538">
        <v>-1</v>
      </c>
      <c r="K77" s="283"/>
    </row>
    <row r="78" spans="1:11" x14ac:dyDescent="0.2">
      <c r="A78" s="283"/>
      <c r="B78" s="533"/>
      <c r="C78" s="547" t="s">
        <v>313</v>
      </c>
      <c r="D78" s="535">
        <v>0.23163</v>
      </c>
      <c r="E78" s="535">
        <v>6.851</v>
      </c>
      <c r="F78" s="535">
        <v>0.15869999999999998</v>
      </c>
      <c r="G78" s="535">
        <v>1.9156399999999998</v>
      </c>
      <c r="H78" s="536">
        <v>0.54430000000000001</v>
      </c>
      <c r="I78" s="537">
        <v>8.9469343674374524E-9</v>
      </c>
      <c r="J78" s="538">
        <v>-0.71586519387776404</v>
      </c>
      <c r="K78" s="283"/>
    </row>
    <row r="79" spans="1:11" ht="24" x14ac:dyDescent="0.2">
      <c r="A79" s="283"/>
      <c r="B79" s="533"/>
      <c r="C79" s="539" t="s">
        <v>316</v>
      </c>
      <c r="D79" s="540">
        <v>85488.508459999997</v>
      </c>
      <c r="E79" s="540">
        <v>22666.420279999998</v>
      </c>
      <c r="F79" s="540">
        <v>20775.516780000002</v>
      </c>
      <c r="G79" s="540">
        <v>28989.17876000001</v>
      </c>
      <c r="H79" s="541">
        <v>91800.54892999999</v>
      </c>
      <c r="I79" s="542">
        <v>1.5089720488176378E-3</v>
      </c>
      <c r="J79" s="543">
        <v>2.1667178187423741</v>
      </c>
      <c r="K79" s="283"/>
    </row>
    <row r="80" spans="1:11" ht="15" customHeight="1" x14ac:dyDescent="0.2">
      <c r="A80" s="283"/>
      <c r="B80" s="533" t="s">
        <v>236</v>
      </c>
      <c r="C80" s="534" t="s">
        <v>48</v>
      </c>
      <c r="D80" s="535">
        <v>125.48855000000002</v>
      </c>
      <c r="E80" s="535">
        <v>76.084759999999989</v>
      </c>
      <c r="F80" s="535">
        <v>102.72780000000002</v>
      </c>
      <c r="G80" s="535">
        <v>65.971229999999991</v>
      </c>
      <c r="H80" s="536">
        <v>345.96989000000002</v>
      </c>
      <c r="I80" s="537">
        <v>5.6868820483916128E-6</v>
      </c>
      <c r="J80" s="538">
        <v>4.24425404831773</v>
      </c>
      <c r="K80" s="283"/>
    </row>
    <row r="81" spans="1:11" x14ac:dyDescent="0.2">
      <c r="A81" s="283"/>
      <c r="B81" s="533"/>
      <c r="C81" s="534" t="s">
        <v>317</v>
      </c>
      <c r="D81" s="535">
        <v>2275547.0958099999</v>
      </c>
      <c r="E81" s="535">
        <v>2680670.5900899982</v>
      </c>
      <c r="F81" s="535">
        <v>3646552.3735099961</v>
      </c>
      <c r="G81" s="535">
        <v>3243372.4118700018</v>
      </c>
      <c r="H81" s="536">
        <v>3819225.3304000082</v>
      </c>
      <c r="I81" s="537">
        <v>6.2778538242776946E-2</v>
      </c>
      <c r="J81" s="538">
        <v>0.17754757869386695</v>
      </c>
      <c r="K81" s="283"/>
    </row>
    <row r="82" spans="1:11" x14ac:dyDescent="0.2">
      <c r="A82" s="283"/>
      <c r="B82" s="548" t="s">
        <v>318</v>
      </c>
      <c r="C82" s="549"/>
      <c r="D82" s="550">
        <v>57112264.093979985</v>
      </c>
      <c r="E82" s="550">
        <v>54587183.304120019</v>
      </c>
      <c r="F82" s="550">
        <v>55281083.08202</v>
      </c>
      <c r="G82" s="550">
        <v>56815005.862870023</v>
      </c>
      <c r="H82" s="551">
        <v>60836480.703489996</v>
      </c>
      <c r="I82" s="552">
        <v>1</v>
      </c>
      <c r="J82" s="553">
        <v>7.0781913678338748E-2</v>
      </c>
      <c r="K82" s="283"/>
    </row>
    <row r="83" spans="1:11" x14ac:dyDescent="0.2">
      <c r="B83" s="554" t="s">
        <v>428</v>
      </c>
      <c r="C83" s="554"/>
      <c r="D83" s="554"/>
      <c r="E83" s="554"/>
      <c r="F83" s="554"/>
      <c r="G83" s="554"/>
      <c r="H83" s="554"/>
      <c r="I83" s="554"/>
    </row>
    <row r="84" spans="1:11" ht="14.25" x14ac:dyDescent="0.2">
      <c r="B84" s="555" t="s">
        <v>499</v>
      </c>
      <c r="C84" s="555"/>
      <c r="D84" s="555"/>
      <c r="E84" s="555"/>
      <c r="F84" s="555"/>
      <c r="G84" s="555"/>
      <c r="H84" s="555"/>
      <c r="I84" s="555"/>
    </row>
    <row r="85" spans="1:11" x14ac:dyDescent="0.2">
      <c r="B85" s="359"/>
    </row>
  </sheetData>
  <mergeCells count="17">
    <mergeCell ref="B71:B79"/>
    <mergeCell ref="B80:B81"/>
    <mergeCell ref="B82:C82"/>
    <mergeCell ref="B83:I83"/>
    <mergeCell ref="B84:I84"/>
    <mergeCell ref="B41:B42"/>
    <mergeCell ref="B43:B50"/>
    <mergeCell ref="B51:B53"/>
    <mergeCell ref="B54:B56"/>
    <mergeCell ref="B57:B62"/>
    <mergeCell ref="B63:B70"/>
    <mergeCell ref="B5:B9"/>
    <mergeCell ref="B10:B15"/>
    <mergeCell ref="B16:B26"/>
    <mergeCell ref="B27:B31"/>
    <mergeCell ref="B32:B34"/>
    <mergeCell ref="B35:B40"/>
  </mergeCells>
  <pageMargins left="0.7" right="0.7" top="0.75" bottom="0.75" header="0.3" footer="0.3"/>
  <pageSetup paperSize="183" scale="7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J21"/>
  <sheetViews>
    <sheetView workbookViewId="0">
      <selection activeCell="B18" sqref="B18"/>
    </sheetView>
  </sheetViews>
  <sheetFormatPr baseColWidth="10" defaultRowHeight="15" x14ac:dyDescent="0.25"/>
  <cols>
    <col min="1" max="1" width="11.42578125" style="100"/>
    <col min="2" max="2" width="40.140625" style="100" customWidth="1"/>
    <col min="3" max="7" width="17" style="100" bestFit="1" customWidth="1"/>
    <col min="8" max="16384" width="11.42578125" style="100"/>
  </cols>
  <sheetData>
    <row r="1" spans="2:10" x14ac:dyDescent="0.25">
      <c r="B1" s="102"/>
      <c r="C1" s="102"/>
      <c r="D1" s="102"/>
      <c r="E1" s="102"/>
      <c r="F1" s="102"/>
      <c r="G1" s="102"/>
      <c r="H1" s="102"/>
      <c r="I1" s="102"/>
      <c r="J1" s="102"/>
    </row>
    <row r="2" spans="2:10" ht="15.75" x14ac:dyDescent="0.25">
      <c r="B2" s="556" t="s">
        <v>500</v>
      </c>
      <c r="C2" s="102"/>
      <c r="D2" s="102"/>
      <c r="E2" s="102"/>
      <c r="F2" s="102"/>
      <c r="G2" s="102"/>
      <c r="H2" s="102"/>
      <c r="I2" s="102"/>
      <c r="J2" s="102"/>
    </row>
    <row r="3" spans="2:10" ht="15.75" x14ac:dyDescent="0.25">
      <c r="B3" s="557"/>
      <c r="C3" s="558"/>
      <c r="D3" s="558"/>
      <c r="E3" s="558"/>
      <c r="F3" s="558"/>
      <c r="G3" s="558"/>
      <c r="H3" s="558"/>
      <c r="I3" s="102"/>
      <c r="J3" s="102"/>
    </row>
    <row r="4" spans="2:10" ht="15.75" x14ac:dyDescent="0.25">
      <c r="B4" s="558"/>
      <c r="C4" s="558"/>
      <c r="D4" s="558"/>
      <c r="E4" s="558"/>
      <c r="F4" s="558"/>
      <c r="G4" s="558"/>
      <c r="H4" s="558"/>
      <c r="I4" s="102"/>
      <c r="J4" s="102"/>
    </row>
    <row r="5" spans="2:10" ht="15.75" x14ac:dyDescent="0.25">
      <c r="B5" s="559"/>
      <c r="C5" s="560">
        <v>2013</v>
      </c>
      <c r="D5" s="561">
        <v>2014</v>
      </c>
      <c r="E5" s="561">
        <v>2015</v>
      </c>
      <c r="F5" s="561">
        <v>2016</v>
      </c>
      <c r="G5" s="562">
        <v>2017</v>
      </c>
      <c r="H5" s="563"/>
      <c r="I5" s="102"/>
      <c r="J5" s="102"/>
    </row>
    <row r="6" spans="2:10" ht="15.75" x14ac:dyDescent="0.25">
      <c r="B6" s="564" t="s">
        <v>501</v>
      </c>
      <c r="C6" s="565">
        <v>0.66900000000000004</v>
      </c>
      <c r="D6" s="565">
        <v>0.67200000000000004</v>
      </c>
      <c r="E6" s="565">
        <v>0.71</v>
      </c>
      <c r="F6" s="565">
        <v>0.73699999999999999</v>
      </c>
      <c r="G6" s="566">
        <v>0.73099999999999998</v>
      </c>
      <c r="H6" s="563"/>
      <c r="I6" s="102"/>
      <c r="J6" s="102"/>
    </row>
    <row r="7" spans="2:10" ht="18" x14ac:dyDescent="0.25">
      <c r="B7" s="567" t="s">
        <v>502</v>
      </c>
      <c r="C7" s="565">
        <v>0.33100000000000002</v>
      </c>
      <c r="D7" s="565">
        <v>0.32800000000000001</v>
      </c>
      <c r="E7" s="565">
        <v>0.28999999999999998</v>
      </c>
      <c r="F7" s="565">
        <v>0.26300000000000001</v>
      </c>
      <c r="G7" s="566">
        <v>0.26900000000000002</v>
      </c>
      <c r="H7" s="563"/>
      <c r="I7" s="102"/>
      <c r="J7" s="102"/>
    </row>
    <row r="8" spans="2:10" ht="18" x14ac:dyDescent="0.25">
      <c r="B8" s="568" t="s">
        <v>503</v>
      </c>
      <c r="C8" s="569">
        <v>46370</v>
      </c>
      <c r="D8" s="569">
        <v>42955</v>
      </c>
      <c r="E8" s="569">
        <v>42305</v>
      </c>
      <c r="F8" s="569">
        <v>42844</v>
      </c>
      <c r="G8" s="570">
        <v>47363</v>
      </c>
      <c r="H8" s="563"/>
      <c r="I8" s="102"/>
      <c r="J8" s="102"/>
    </row>
    <row r="9" spans="2:10" x14ac:dyDescent="0.25">
      <c r="B9" s="571" t="s">
        <v>504</v>
      </c>
      <c r="C9" s="572"/>
      <c r="D9" s="572"/>
      <c r="E9" s="572"/>
      <c r="F9" s="572"/>
      <c r="G9" s="572"/>
      <c r="H9" s="572"/>
      <c r="I9" s="572"/>
      <c r="J9" s="572"/>
    </row>
    <row r="10" spans="2:10" ht="24" customHeight="1" x14ac:dyDescent="0.25">
      <c r="B10" s="573" t="s">
        <v>505</v>
      </c>
      <c r="C10" s="573"/>
      <c r="D10" s="573"/>
      <c r="E10" s="573"/>
      <c r="F10" s="573"/>
      <c r="G10" s="573"/>
      <c r="H10" s="571"/>
      <c r="I10" s="571"/>
      <c r="J10" s="571"/>
    </row>
    <row r="11" spans="2:10" x14ac:dyDescent="0.25">
      <c r="B11" s="574" t="s">
        <v>506</v>
      </c>
      <c r="C11" s="575"/>
      <c r="D11" s="575"/>
      <c r="E11" s="575"/>
      <c r="F11" s="575"/>
      <c r="G11" s="575"/>
      <c r="H11" s="575"/>
      <c r="I11" s="575"/>
      <c r="J11" s="575"/>
    </row>
    <row r="12" spans="2:10" ht="15.75" x14ac:dyDescent="0.25">
      <c r="B12" s="558"/>
      <c r="C12" s="558"/>
      <c r="D12" s="558"/>
      <c r="E12" s="558"/>
      <c r="F12" s="558"/>
      <c r="G12" s="558"/>
      <c r="H12" s="558"/>
      <c r="I12" s="102"/>
      <c r="J12" s="102"/>
    </row>
    <row r="13" spans="2:10" ht="15.75" x14ac:dyDescent="0.25">
      <c r="C13" s="102"/>
      <c r="D13" s="102"/>
      <c r="E13" s="102"/>
      <c r="F13" s="102"/>
      <c r="G13" s="558"/>
      <c r="H13" s="558"/>
      <c r="I13" s="102"/>
      <c r="J13" s="102"/>
    </row>
    <row r="14" spans="2:10" ht="15.75" x14ac:dyDescent="0.25">
      <c r="B14" s="558"/>
      <c r="C14" s="558"/>
      <c r="D14" s="558"/>
      <c r="E14" s="558"/>
      <c r="F14" s="558"/>
      <c r="G14" s="558"/>
      <c r="H14" s="558"/>
      <c r="I14" s="102"/>
      <c r="J14" s="102"/>
    </row>
    <row r="15" spans="2:10" ht="15.75" x14ac:dyDescent="0.25">
      <c r="B15" s="558"/>
      <c r="C15" s="558"/>
      <c r="D15" s="558"/>
      <c r="E15" s="558"/>
      <c r="F15" s="558"/>
      <c r="G15" s="558"/>
      <c r="H15" s="558"/>
      <c r="I15" s="102"/>
      <c r="J15" s="102"/>
    </row>
    <row r="16" spans="2:10" ht="15.75" x14ac:dyDescent="0.25">
      <c r="B16" s="558"/>
      <c r="C16" s="558"/>
      <c r="D16" s="558"/>
      <c r="E16" s="558"/>
      <c r="F16" s="576"/>
      <c r="G16" s="558"/>
      <c r="H16" s="558"/>
      <c r="I16" s="102"/>
      <c r="J16" s="102"/>
    </row>
    <row r="17" spans="2:10" ht="15.75" x14ac:dyDescent="0.25">
      <c r="B17" s="558"/>
      <c r="C17" s="558"/>
      <c r="D17" s="558"/>
      <c r="E17" s="558"/>
      <c r="F17" s="576"/>
      <c r="G17" s="558"/>
      <c r="H17" s="558"/>
      <c r="I17" s="102"/>
      <c r="J17" s="102"/>
    </row>
    <row r="18" spans="2:10" ht="15.75" x14ac:dyDescent="0.25">
      <c r="B18" s="558"/>
      <c r="C18" s="558"/>
      <c r="D18" s="558"/>
      <c r="E18" s="558"/>
      <c r="F18" s="558"/>
      <c r="G18" s="558"/>
      <c r="H18" s="558"/>
      <c r="I18" s="102"/>
      <c r="J18" s="102"/>
    </row>
    <row r="19" spans="2:10" ht="15.75" x14ac:dyDescent="0.25">
      <c r="B19" s="558"/>
      <c r="C19" s="558"/>
      <c r="D19" s="558"/>
      <c r="E19" s="558"/>
      <c r="F19" s="558"/>
      <c r="G19" s="558"/>
      <c r="H19" s="558"/>
      <c r="I19" s="102"/>
      <c r="J19" s="102"/>
    </row>
    <row r="20" spans="2:10" ht="15.75" x14ac:dyDescent="0.25">
      <c r="B20" s="558"/>
      <c r="C20" s="558"/>
      <c r="D20" s="558"/>
      <c r="E20" s="558"/>
      <c r="F20" s="558"/>
      <c r="G20" s="558"/>
      <c r="H20" s="558"/>
      <c r="I20" s="102"/>
      <c r="J20" s="102"/>
    </row>
    <row r="21" spans="2:10" x14ac:dyDescent="0.25">
      <c r="B21" s="102"/>
      <c r="C21" s="102"/>
      <c r="D21" s="102"/>
      <c r="E21" s="102"/>
      <c r="F21" s="102"/>
      <c r="G21" s="102"/>
      <c r="H21" s="102"/>
      <c r="I21" s="102"/>
      <c r="J21" s="102"/>
    </row>
  </sheetData>
  <mergeCells count="1">
    <mergeCell ref="B10:G10"/>
  </mergeCells>
  <pageMargins left="0.7" right="0.7" top="0.75" bottom="0.75" header="0.3" footer="0.3"/>
  <pageSetup paperSize="18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J13"/>
  <sheetViews>
    <sheetView zoomScaleNormal="100" workbookViewId="0">
      <selection activeCell="B12" sqref="B12"/>
    </sheetView>
  </sheetViews>
  <sheetFormatPr baseColWidth="10" defaultRowHeight="12.75" customHeight="1" x14ac:dyDescent="0.2"/>
  <cols>
    <col min="1" max="1" width="11.42578125" style="577"/>
    <col min="2" max="2" width="35.5703125" style="579" customWidth="1"/>
    <col min="3" max="3" width="9.42578125" style="579" customWidth="1"/>
    <col min="4" max="4" width="9.5703125" style="579" customWidth="1"/>
    <col min="5" max="5" width="9.140625" style="579" customWidth="1"/>
    <col min="6" max="6" width="8.85546875" style="579" customWidth="1"/>
    <col min="7" max="7" width="9.5703125" style="579" customWidth="1"/>
    <col min="8" max="8" width="15.28515625" style="579" customWidth="1"/>
    <col min="9" max="9" width="12.42578125" style="579" customWidth="1"/>
    <col min="10" max="10" width="11.5703125" style="579" bestFit="1" customWidth="1"/>
    <col min="11" max="16384" width="11.42578125" style="579"/>
  </cols>
  <sheetData>
    <row r="1" spans="1:10" ht="12.75" customHeight="1" x14ac:dyDescent="0.2">
      <c r="B1" s="578" t="s">
        <v>507</v>
      </c>
    </row>
    <row r="2" spans="1:10" ht="12.75" customHeight="1" x14ac:dyDescent="0.2">
      <c r="B2" s="579" t="s">
        <v>15</v>
      </c>
    </row>
    <row r="3" spans="1:10" ht="12.75" customHeight="1" x14ac:dyDescent="0.2">
      <c r="B3" s="578"/>
    </row>
    <row r="4" spans="1:10" ht="27" customHeight="1" x14ac:dyDescent="0.2">
      <c r="A4" s="580"/>
      <c r="B4" s="581"/>
      <c r="C4" s="582">
        <v>2013</v>
      </c>
      <c r="D4" s="583">
        <v>2014</v>
      </c>
      <c r="E4" s="583">
        <v>2015</v>
      </c>
      <c r="F4" s="583">
        <v>2016</v>
      </c>
      <c r="G4" s="584">
        <v>2017</v>
      </c>
      <c r="H4" s="585" t="s">
        <v>7</v>
      </c>
      <c r="I4" s="586" t="s">
        <v>8</v>
      </c>
      <c r="J4" s="587"/>
    </row>
    <row r="5" spans="1:10" ht="12.75" customHeight="1" x14ac:dyDescent="0.2">
      <c r="A5" s="588"/>
      <c r="B5" s="589" t="s">
        <v>508</v>
      </c>
      <c r="C5" s="590">
        <v>598.36745248000716</v>
      </c>
      <c r="D5" s="590">
        <v>548.31727176999505</v>
      </c>
      <c r="E5" s="590">
        <v>488.29535716000481</v>
      </c>
      <c r="F5" s="590">
        <v>429.33964015999589</v>
      </c>
      <c r="G5" s="591">
        <v>492.67731302000641</v>
      </c>
      <c r="H5" s="592">
        <v>3.8707829902025259E-2</v>
      </c>
      <c r="I5" s="593">
        <v>0.14752346845124142</v>
      </c>
      <c r="J5" s="587"/>
    </row>
    <row r="6" spans="1:10" ht="12.75" customHeight="1" x14ac:dyDescent="0.2">
      <c r="A6" s="588"/>
      <c r="B6" s="589" t="s">
        <v>509</v>
      </c>
      <c r="C6" s="590">
        <v>13661.006309340326</v>
      </c>
      <c r="D6" s="590">
        <v>12495.007317389953</v>
      </c>
      <c r="E6" s="590">
        <v>10781.710020430122</v>
      </c>
      <c r="F6" s="590">
        <v>9938.2706631801921</v>
      </c>
      <c r="G6" s="591">
        <v>11203.994431370271</v>
      </c>
      <c r="H6" s="594">
        <v>0.88025630409961231</v>
      </c>
      <c r="I6" s="593">
        <v>0.12735855271877394</v>
      </c>
      <c r="J6" s="595"/>
    </row>
    <row r="7" spans="1:10" ht="24" x14ac:dyDescent="0.2">
      <c r="A7" s="588"/>
      <c r="B7" s="589" t="s">
        <v>510</v>
      </c>
      <c r="C7" s="590">
        <v>933.65101593000031</v>
      </c>
      <c r="D7" s="590">
        <v>904.41290789000016</v>
      </c>
      <c r="E7" s="590">
        <v>844.9895417800002</v>
      </c>
      <c r="F7" s="590">
        <v>759.72015190999991</v>
      </c>
      <c r="G7" s="591">
        <v>893.73085903000026</v>
      </c>
      <c r="H7" s="594">
        <v>7.0217120121622831E-2</v>
      </c>
      <c r="I7" s="593">
        <v>0.17639483010038126</v>
      </c>
      <c r="J7" s="595"/>
    </row>
    <row r="8" spans="1:10" ht="12.75" customHeight="1" x14ac:dyDescent="0.2">
      <c r="A8" s="588"/>
      <c r="B8" s="589" t="s">
        <v>511</v>
      </c>
      <c r="C8" s="590">
        <v>90.652776169999996</v>
      </c>
      <c r="D8" s="590">
        <v>47.724853179999997</v>
      </c>
      <c r="E8" s="590">
        <v>40.846360109999999</v>
      </c>
      <c r="F8" s="590">
        <v>37.415259450000001</v>
      </c>
      <c r="G8" s="591">
        <v>40.179727690000007</v>
      </c>
      <c r="H8" s="594">
        <v>3.1567722398272049E-3</v>
      </c>
      <c r="I8" s="593">
        <v>7.3886117071948032E-2</v>
      </c>
      <c r="J8" s="595"/>
    </row>
    <row r="9" spans="1:10" ht="12.75" customHeight="1" x14ac:dyDescent="0.2">
      <c r="A9" s="588"/>
      <c r="B9" s="596" t="s">
        <v>512</v>
      </c>
      <c r="C9" s="597">
        <v>70.085311000000033</v>
      </c>
      <c r="D9" s="597">
        <v>76.046582820000083</v>
      </c>
      <c r="E9" s="597">
        <v>93.853357450000033</v>
      </c>
      <c r="F9" s="597">
        <v>92.374031199999777</v>
      </c>
      <c r="G9" s="598">
        <v>97.522402919999919</v>
      </c>
      <c r="H9" s="599">
        <v>7.6619736369124012E-3</v>
      </c>
      <c r="I9" s="600">
        <v>5.5733972558297928E-2</v>
      </c>
      <c r="J9" s="595"/>
    </row>
    <row r="10" spans="1:10" ht="12.75" customHeight="1" x14ac:dyDescent="0.2">
      <c r="A10" s="601"/>
      <c r="B10" s="602" t="s">
        <v>9</v>
      </c>
      <c r="C10" s="603">
        <v>15353.762864920334</v>
      </c>
      <c r="D10" s="603">
        <v>14071.508933049947</v>
      </c>
      <c r="E10" s="603">
        <v>12249.694636930126</v>
      </c>
      <c r="F10" s="603">
        <v>11257.119745900187</v>
      </c>
      <c r="G10" s="604">
        <v>12728.104734030278</v>
      </c>
      <c r="H10" s="605">
        <v>1</v>
      </c>
      <c r="I10" s="606">
        <v>0.13067152356319389</v>
      </c>
      <c r="J10" s="595"/>
    </row>
    <row r="11" spans="1:10" ht="12.75" customHeight="1" x14ac:dyDescent="0.2">
      <c r="A11" s="607"/>
      <c r="B11" s="554" t="s">
        <v>428</v>
      </c>
      <c r="C11" s="554"/>
      <c r="D11" s="554"/>
      <c r="E11" s="554"/>
      <c r="F11" s="554"/>
      <c r="G11" s="554"/>
      <c r="H11" s="554"/>
      <c r="I11" s="554"/>
      <c r="J11" s="608"/>
    </row>
    <row r="12" spans="1:10" ht="12.75" customHeight="1" x14ac:dyDescent="0.2">
      <c r="A12" s="607"/>
      <c r="I12" s="608"/>
    </row>
    <row r="13" spans="1:10" ht="12.75" customHeight="1" x14ac:dyDescent="0.2">
      <c r="A13" s="607"/>
      <c r="C13" s="609"/>
      <c r="D13" s="609"/>
      <c r="E13" s="609"/>
      <c r="F13" s="609"/>
      <c r="G13" s="609"/>
      <c r="I13" s="608"/>
    </row>
  </sheetData>
  <mergeCells count="1">
    <mergeCell ref="B11:I11"/>
  </mergeCells>
  <pageMargins left="0.7" right="0.7" top="0.75" bottom="0.75" header="0.3" footer="0.3"/>
  <pageSetup paperSize="183" scale="8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1:J21"/>
  <sheetViews>
    <sheetView zoomScaleNormal="100" workbookViewId="0">
      <selection activeCell="I26" sqref="I26"/>
    </sheetView>
  </sheetViews>
  <sheetFormatPr baseColWidth="10" defaultRowHeight="15" x14ac:dyDescent="0.25"/>
  <cols>
    <col min="1" max="1" width="11.42578125" style="610"/>
    <col min="2" max="2" width="54.140625" style="610" customWidth="1"/>
    <col min="3" max="4" width="13.85546875" style="633" customWidth="1"/>
    <col min="5" max="5" width="15.7109375" style="634" customWidth="1"/>
    <col min="6" max="7" width="13.85546875" style="633" customWidth="1"/>
    <col min="8" max="8" width="13.85546875" style="610" customWidth="1"/>
    <col min="9" max="9" width="14.7109375" style="610" customWidth="1"/>
    <col min="10" max="16384" width="11.42578125" style="610"/>
  </cols>
  <sheetData>
    <row r="1" spans="2:10" x14ac:dyDescent="0.25">
      <c r="B1" s="578" t="s">
        <v>513</v>
      </c>
      <c r="C1" s="609"/>
      <c r="D1" s="609"/>
      <c r="E1" s="608"/>
      <c r="F1" s="609"/>
      <c r="G1" s="609"/>
      <c r="H1" s="579"/>
      <c r="I1" s="579"/>
    </row>
    <row r="2" spans="2:10" x14ac:dyDescent="0.25">
      <c r="B2" s="579" t="s">
        <v>15</v>
      </c>
      <c r="C2" s="609"/>
      <c r="D2" s="609"/>
      <c r="E2" s="608"/>
      <c r="F2" s="609"/>
      <c r="G2" s="609"/>
      <c r="H2" s="579"/>
      <c r="I2" s="579"/>
    </row>
    <row r="3" spans="2:10" ht="15.75" thickBot="1" x14ac:dyDescent="0.3">
      <c r="B3" s="578"/>
      <c r="C3" s="609"/>
      <c r="D3" s="609"/>
      <c r="E3" s="608"/>
      <c r="F3" s="609"/>
      <c r="G3" s="609"/>
      <c r="H3" s="579"/>
      <c r="I3" s="579"/>
    </row>
    <row r="4" spans="2:10" ht="24.75" customHeight="1" x14ac:dyDescent="0.25">
      <c r="B4" s="611"/>
      <c r="C4" s="612">
        <v>2013</v>
      </c>
      <c r="D4" s="613">
        <v>2014</v>
      </c>
      <c r="E4" s="613">
        <v>2015</v>
      </c>
      <c r="F4" s="613">
        <v>2016</v>
      </c>
      <c r="G4" s="614">
        <v>2017</v>
      </c>
      <c r="H4" s="585" t="s">
        <v>7</v>
      </c>
      <c r="I4" s="586" t="s">
        <v>8</v>
      </c>
      <c r="J4" s="615"/>
    </row>
    <row r="5" spans="2:10" x14ac:dyDescent="0.25">
      <c r="B5" s="616" t="s">
        <v>514</v>
      </c>
      <c r="C5" s="617">
        <v>602.36920760000714</v>
      </c>
      <c r="D5" s="617">
        <v>552.389137569995</v>
      </c>
      <c r="E5" s="617">
        <v>493.78666001000482</v>
      </c>
      <c r="F5" s="617">
        <v>434.9579176899959</v>
      </c>
      <c r="G5" s="618">
        <v>498.26776543000642</v>
      </c>
      <c r="H5" s="619">
        <v>3.9147181293955821E-2</v>
      </c>
      <c r="I5" s="620">
        <v>0.14555396088945982</v>
      </c>
      <c r="J5" s="615"/>
    </row>
    <row r="6" spans="2:10" x14ac:dyDescent="0.25">
      <c r="B6" s="621" t="s">
        <v>515</v>
      </c>
      <c r="C6" s="622">
        <v>3.8636643399999979</v>
      </c>
      <c r="D6" s="622">
        <v>4.0363681000000078</v>
      </c>
      <c r="E6" s="622">
        <v>3.713937130000009</v>
      </c>
      <c r="F6" s="622">
        <v>3.4112969299999834</v>
      </c>
      <c r="G6" s="623">
        <v>3.7830558100000116</v>
      </c>
      <c r="H6" s="624">
        <v>2.9722165854220196E-4</v>
      </c>
      <c r="I6" s="625">
        <v>0.10897875137478286</v>
      </c>
      <c r="J6" s="615"/>
    </row>
    <row r="7" spans="2:10" x14ac:dyDescent="0.25">
      <c r="B7" s="621" t="s">
        <v>516</v>
      </c>
      <c r="C7" s="622">
        <v>0</v>
      </c>
      <c r="D7" s="622">
        <v>0</v>
      </c>
      <c r="E7" s="622">
        <v>0</v>
      </c>
      <c r="F7" s="622">
        <v>0</v>
      </c>
      <c r="G7" s="623">
        <v>0</v>
      </c>
      <c r="H7" s="624">
        <v>0</v>
      </c>
      <c r="I7" s="625" t="s">
        <v>263</v>
      </c>
      <c r="J7" s="615"/>
    </row>
    <row r="8" spans="2:10" x14ac:dyDescent="0.25">
      <c r="B8" s="621" t="s">
        <v>517</v>
      </c>
      <c r="C8" s="622">
        <v>598.36745248000716</v>
      </c>
      <c r="D8" s="622">
        <v>548.31727176999505</v>
      </c>
      <c r="E8" s="622">
        <v>488.29535716000481</v>
      </c>
      <c r="F8" s="622">
        <v>429.33964015999589</v>
      </c>
      <c r="G8" s="623">
        <v>492.67731302000641</v>
      </c>
      <c r="H8" s="624">
        <v>3.8707958712859022E-2</v>
      </c>
      <c r="I8" s="625">
        <v>0.14752346845124142</v>
      </c>
      <c r="J8" s="615"/>
    </row>
    <row r="9" spans="2:10" x14ac:dyDescent="0.25">
      <c r="B9" s="621" t="s">
        <v>518</v>
      </c>
      <c r="C9" s="622">
        <v>0.13809077999999997</v>
      </c>
      <c r="D9" s="622">
        <v>3.5497700000000007E-2</v>
      </c>
      <c r="E9" s="622">
        <v>1.7773657200000001</v>
      </c>
      <c r="F9" s="622">
        <v>2.2069806000000001</v>
      </c>
      <c r="G9" s="623">
        <v>1.8073965999999999</v>
      </c>
      <c r="H9" s="624">
        <v>1.420009225545988E-4</v>
      </c>
      <c r="I9" s="625">
        <v>-0.18105460464854117</v>
      </c>
      <c r="J9" s="615"/>
    </row>
    <row r="10" spans="2:10" x14ac:dyDescent="0.25">
      <c r="B10" s="616" t="s">
        <v>519</v>
      </c>
      <c r="C10" s="617">
        <v>14751.320333970327</v>
      </c>
      <c r="D10" s="617">
        <v>13518.932981419952</v>
      </c>
      <c r="E10" s="617">
        <v>11755.877207270121</v>
      </c>
      <c r="F10" s="617">
        <v>10821.524556150191</v>
      </c>
      <c r="G10" s="618">
        <v>12229.79389733027</v>
      </c>
      <c r="H10" s="619">
        <v>0.96085276251681617</v>
      </c>
      <c r="I10" s="620">
        <v>0.13013594654550942</v>
      </c>
      <c r="J10" s="615"/>
    </row>
    <row r="11" spans="2:10" ht="16.5" customHeight="1" x14ac:dyDescent="0.25">
      <c r="B11" s="621" t="s">
        <v>520</v>
      </c>
      <c r="C11" s="622">
        <v>1.6349026400000004</v>
      </c>
      <c r="D11" s="622">
        <v>1.7306471999999999</v>
      </c>
      <c r="E11" s="622">
        <v>5.5972340300000001</v>
      </c>
      <c r="F11" s="622">
        <v>2.58944295</v>
      </c>
      <c r="G11" s="623">
        <v>2.9020061899999985</v>
      </c>
      <c r="H11" s="624">
        <v>2.2800062600491567E-4</v>
      </c>
      <c r="I11" s="625">
        <v>0.12070674891678856</v>
      </c>
      <c r="J11" s="615"/>
    </row>
    <row r="12" spans="2:10" ht="16.5" customHeight="1" x14ac:dyDescent="0.25">
      <c r="B12" s="621" t="s">
        <v>509</v>
      </c>
      <c r="C12" s="622">
        <v>13661.006309340326</v>
      </c>
      <c r="D12" s="622">
        <v>12495.007317389953</v>
      </c>
      <c r="E12" s="622">
        <v>10781.710020430122</v>
      </c>
      <c r="F12" s="622">
        <v>9938.2706631801921</v>
      </c>
      <c r="G12" s="623">
        <v>11203.994431370271</v>
      </c>
      <c r="H12" s="624">
        <v>0.88025923339192202</v>
      </c>
      <c r="I12" s="625">
        <v>0.12735855271877394</v>
      </c>
      <c r="J12" s="615"/>
    </row>
    <row r="13" spans="2:10" ht="16.5" customHeight="1" x14ac:dyDescent="0.25">
      <c r="B13" s="621" t="s">
        <v>521</v>
      </c>
      <c r="C13" s="622">
        <v>62.259340020000025</v>
      </c>
      <c r="D13" s="622">
        <v>65.413164190000089</v>
      </c>
      <c r="E13" s="622">
        <v>79.164425280000017</v>
      </c>
      <c r="F13" s="622">
        <v>79.827666999999806</v>
      </c>
      <c r="G13" s="623">
        <v>86.848330419999897</v>
      </c>
      <c r="H13" s="624">
        <v>6.8233740408533547E-3</v>
      </c>
      <c r="I13" s="625">
        <v>8.7947746487444078E-2</v>
      </c>
      <c r="J13" s="615"/>
    </row>
    <row r="14" spans="2:10" ht="16.5" customHeight="1" x14ac:dyDescent="0.25">
      <c r="B14" s="621" t="s">
        <v>522</v>
      </c>
      <c r="C14" s="622">
        <v>2.1159898699999999</v>
      </c>
      <c r="D14" s="622">
        <v>4.6440915700000005</v>
      </c>
      <c r="E14" s="622">
        <v>3.5696256399999999</v>
      </c>
      <c r="F14" s="622">
        <v>3.7013716600000004</v>
      </c>
      <c r="G14" s="623">
        <v>2.1385426300000003</v>
      </c>
      <c r="H14" s="624">
        <v>1.6801792499905008E-4</v>
      </c>
      <c r="I14" s="625">
        <v>-0.42222969578796632</v>
      </c>
      <c r="J14" s="615"/>
    </row>
    <row r="15" spans="2:10" ht="16.5" customHeight="1" x14ac:dyDescent="0.25">
      <c r="B15" s="621" t="s">
        <v>523</v>
      </c>
      <c r="C15" s="622">
        <v>0</v>
      </c>
      <c r="D15" s="622">
        <v>0</v>
      </c>
      <c r="E15" s="622">
        <v>0</v>
      </c>
      <c r="F15" s="622">
        <v>0</v>
      </c>
      <c r="G15" s="623">
        <v>0</v>
      </c>
      <c r="H15" s="624">
        <v>0</v>
      </c>
      <c r="I15" s="625" t="s">
        <v>263</v>
      </c>
      <c r="J15" s="615"/>
    </row>
    <row r="16" spans="2:10" ht="16.5" customHeight="1" x14ac:dyDescent="0.25">
      <c r="B16" s="621" t="s">
        <v>524</v>
      </c>
      <c r="C16" s="622">
        <v>90.652776169999996</v>
      </c>
      <c r="D16" s="622">
        <v>47.724853179999997</v>
      </c>
      <c r="E16" s="622">
        <v>40.846360109999999</v>
      </c>
      <c r="F16" s="622">
        <v>37.415259450000001</v>
      </c>
      <c r="G16" s="623">
        <v>40.179727690000007</v>
      </c>
      <c r="H16" s="626">
        <v>3.1567827448455753E-3</v>
      </c>
      <c r="I16" s="625">
        <v>7.3886117071948032E-2</v>
      </c>
      <c r="J16" s="615"/>
    </row>
    <row r="17" spans="2:10" ht="16.5" customHeight="1" x14ac:dyDescent="0.25">
      <c r="B17" s="621" t="s">
        <v>525</v>
      </c>
      <c r="C17" s="622">
        <v>306.11604508000005</v>
      </c>
      <c r="D17" s="622">
        <v>284.27070324000005</v>
      </c>
      <c r="E17" s="622">
        <v>289.95645132999999</v>
      </c>
      <c r="F17" s="622">
        <v>228.24100160999998</v>
      </c>
      <c r="G17" s="623">
        <v>298.80366398000001</v>
      </c>
      <c r="H17" s="624">
        <v>2.3475974198388084E-2</v>
      </c>
      <c r="I17" s="625">
        <v>0.30915857305328465</v>
      </c>
      <c r="J17" s="615"/>
    </row>
    <row r="18" spans="2:10" ht="16.5" customHeight="1" x14ac:dyDescent="0.25">
      <c r="B18" s="627" t="s">
        <v>526</v>
      </c>
      <c r="C18" s="622">
        <v>627.53497085000026</v>
      </c>
      <c r="D18" s="622">
        <v>620.14220465000017</v>
      </c>
      <c r="E18" s="622">
        <v>555.03309045000015</v>
      </c>
      <c r="F18" s="622">
        <v>531.47915030000001</v>
      </c>
      <c r="G18" s="623">
        <v>594.92719505000014</v>
      </c>
      <c r="H18" s="624">
        <v>4.6741379589803241E-2</v>
      </c>
      <c r="I18" s="625">
        <v>0.11938012001822851</v>
      </c>
      <c r="J18" s="615"/>
    </row>
    <row r="19" spans="2:10" ht="16.5" customHeight="1" x14ac:dyDescent="0.25">
      <c r="B19" s="616" t="s">
        <v>527</v>
      </c>
      <c r="C19" s="617">
        <v>6.1756310000000002E-2</v>
      </c>
      <c r="D19" s="617">
        <v>0.17163493999999999</v>
      </c>
      <c r="E19" s="617">
        <v>4.2450499999999993E-3</v>
      </c>
      <c r="F19" s="617">
        <v>0.59280608000000001</v>
      </c>
      <c r="G19" s="618">
        <v>7.1518000000000005E-4</v>
      </c>
      <c r="H19" s="619">
        <v>5.6189228082313531E-8</v>
      </c>
      <c r="I19" s="620">
        <v>-0.999</v>
      </c>
      <c r="J19" s="615"/>
    </row>
    <row r="20" spans="2:10" ht="16.5" customHeight="1" thickBot="1" x14ac:dyDescent="0.3">
      <c r="B20" s="628" t="s">
        <v>528</v>
      </c>
      <c r="C20" s="629">
        <v>15353.751297880335</v>
      </c>
      <c r="D20" s="629">
        <v>14071.493753929946</v>
      </c>
      <c r="E20" s="629">
        <v>12249.668112330126</v>
      </c>
      <c r="F20" s="629">
        <v>11257.075279920185</v>
      </c>
      <c r="G20" s="618">
        <v>12728.062377940276</v>
      </c>
      <c r="H20" s="630">
        <v>1</v>
      </c>
      <c r="I20" s="631">
        <v>0.13067222714979665</v>
      </c>
      <c r="J20" s="615"/>
    </row>
    <row r="21" spans="2:10" ht="16.5" customHeight="1" x14ac:dyDescent="0.25">
      <c r="B21" s="632" t="s">
        <v>529</v>
      </c>
      <c r="C21" s="632"/>
      <c r="D21" s="632"/>
      <c r="E21" s="632"/>
      <c r="F21" s="632"/>
      <c r="G21" s="632"/>
      <c r="H21" s="632"/>
      <c r="I21" s="632"/>
    </row>
  </sheetData>
  <mergeCells count="1">
    <mergeCell ref="B21:I21"/>
  </mergeCells>
  <pageMargins left="0.7" right="0.7" top="0.75" bottom="0.75" header="0.3" footer="0.3"/>
  <pageSetup paperSize="187" scale="3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C1:L14"/>
  <sheetViews>
    <sheetView topLeftCell="B1" workbookViewId="0">
      <selection activeCell="D34" sqref="D34"/>
    </sheetView>
  </sheetViews>
  <sheetFormatPr baseColWidth="10" defaultColWidth="11.42578125" defaultRowHeight="12.75" x14ac:dyDescent="0.2"/>
  <cols>
    <col min="1" max="1" width="11.42578125" style="2"/>
    <col min="2" max="2" width="12.7109375" style="2" bestFit="1" customWidth="1"/>
    <col min="3" max="3" width="32.28515625" style="6" customWidth="1"/>
    <col min="4" max="4" width="22.7109375" style="6" bestFit="1" customWidth="1"/>
    <col min="5" max="5" width="28.28515625" style="6" bestFit="1" customWidth="1"/>
    <col min="6" max="6" width="14.42578125" style="6" customWidth="1"/>
    <col min="7" max="9" width="13" style="6" bestFit="1" customWidth="1"/>
    <col min="10" max="10" width="17.28515625" style="6" customWidth="1"/>
    <col min="11" max="11" width="11.42578125" style="6"/>
    <col min="12" max="12" width="17.5703125" style="2" bestFit="1" customWidth="1"/>
    <col min="13" max="13" width="17.140625" style="2" bestFit="1" customWidth="1"/>
    <col min="14" max="16384" width="11.42578125" style="2"/>
  </cols>
  <sheetData>
    <row r="1" spans="3:12" x14ac:dyDescent="0.2">
      <c r="C1" s="5" t="s">
        <v>14</v>
      </c>
    </row>
    <row r="2" spans="3:12" x14ac:dyDescent="0.2">
      <c r="C2" s="7" t="s">
        <v>15</v>
      </c>
    </row>
    <row r="3" spans="3:12" x14ac:dyDescent="0.2">
      <c r="C3" s="8"/>
    </row>
    <row r="4" spans="3:12" ht="20.25" customHeight="1" x14ac:dyDescent="0.2">
      <c r="C4" s="9"/>
      <c r="D4" s="10"/>
      <c r="E4" s="11">
        <v>2013</v>
      </c>
      <c r="F4" s="11">
        <v>2014</v>
      </c>
      <c r="G4" s="11">
        <v>2015</v>
      </c>
      <c r="H4" s="11">
        <v>2016</v>
      </c>
      <c r="I4" s="12">
        <v>2017</v>
      </c>
      <c r="J4" s="12" t="s">
        <v>7</v>
      </c>
      <c r="K4" s="12" t="s">
        <v>8</v>
      </c>
    </row>
    <row r="5" spans="3:12" ht="13.9" customHeight="1" x14ac:dyDescent="0.2">
      <c r="C5" s="50" t="s">
        <v>16</v>
      </c>
      <c r="D5" s="13" t="s">
        <v>10</v>
      </c>
      <c r="E5" s="19">
        <v>46668.244923520004</v>
      </c>
      <c r="F5" s="19">
        <v>42262.297423459953</v>
      </c>
      <c r="G5" s="19">
        <v>33541.521984029969</v>
      </c>
      <c r="H5" s="19">
        <v>33419.943941160032</v>
      </c>
      <c r="I5" s="20">
        <v>38647.803513810031</v>
      </c>
      <c r="J5" s="21">
        <v>0.57846801428517391</v>
      </c>
      <c r="K5" s="21">
        <v>0.15642933398853986</v>
      </c>
      <c r="L5" s="4"/>
    </row>
    <row r="6" spans="3:12" x14ac:dyDescent="0.2">
      <c r="C6" s="51"/>
      <c r="D6" s="13" t="s">
        <v>11</v>
      </c>
      <c r="E6" s="19">
        <v>29567.448283930167</v>
      </c>
      <c r="F6" s="19">
        <v>31747.798153160209</v>
      </c>
      <c r="G6" s="19">
        <v>27249.517952460181</v>
      </c>
      <c r="H6" s="19">
        <v>27521.822069549999</v>
      </c>
      <c r="I6" s="20">
        <v>28162.811004900002</v>
      </c>
      <c r="J6" s="21">
        <v>0.42153198571483569</v>
      </c>
      <c r="K6" s="21">
        <v>2.3290207084769587E-2</v>
      </c>
      <c r="L6" s="4"/>
    </row>
    <row r="7" spans="3:12" x14ac:dyDescent="0.2">
      <c r="C7" s="51"/>
      <c r="D7" s="14" t="s">
        <v>12</v>
      </c>
      <c r="E7" s="22">
        <v>76235.693207449891</v>
      </c>
      <c r="F7" s="22">
        <v>74010.095576619511</v>
      </c>
      <c r="G7" s="22">
        <v>60791.039936490015</v>
      </c>
      <c r="H7" s="22">
        <v>60941.766010709929</v>
      </c>
      <c r="I7" s="42">
        <v>66810.614518709393</v>
      </c>
      <c r="J7" s="23">
        <v>1</v>
      </c>
      <c r="K7" s="23">
        <v>9.6302567059971089E-2</v>
      </c>
      <c r="L7" s="4"/>
    </row>
    <row r="8" spans="3:12" x14ac:dyDescent="0.2">
      <c r="C8" s="52" t="s">
        <v>18</v>
      </c>
      <c r="D8" s="15" t="s">
        <v>22</v>
      </c>
      <c r="E8" s="19">
        <v>15252.987696650007</v>
      </c>
      <c r="F8" s="19">
        <v>14225.429495270002</v>
      </c>
      <c r="G8" s="19">
        <v>8555.6860031999986</v>
      </c>
      <c r="H8" s="19">
        <v>7369.1200132400054</v>
      </c>
      <c r="I8" s="20">
        <v>9406.4369438800077</v>
      </c>
      <c r="J8" s="21">
        <v>0.15701098711715247</v>
      </c>
      <c r="K8" s="21">
        <v>0.27646678666917901</v>
      </c>
      <c r="L8" s="4"/>
    </row>
    <row r="9" spans="3:12" x14ac:dyDescent="0.2">
      <c r="C9" s="53"/>
      <c r="D9" s="15" t="s">
        <v>21</v>
      </c>
      <c r="E9" s="19">
        <v>56587.217448630821</v>
      </c>
      <c r="F9" s="19">
        <v>51467.915110660178</v>
      </c>
      <c r="G9" s="19">
        <v>48766.002374989286</v>
      </c>
      <c r="H9" s="19">
        <v>46455.154405090543</v>
      </c>
      <c r="I9" s="20">
        <v>50502.981604400375</v>
      </c>
      <c r="J9" s="21">
        <v>0.84298901288286221</v>
      </c>
      <c r="K9" s="21">
        <v>8.7134081269274022E-2</v>
      </c>
      <c r="L9" s="4"/>
    </row>
    <row r="10" spans="3:12" x14ac:dyDescent="0.2">
      <c r="C10" s="54"/>
      <c r="D10" s="16" t="s">
        <v>13</v>
      </c>
      <c r="E10" s="22">
        <v>71840.205145279804</v>
      </c>
      <c r="F10" s="22">
        <v>65693.34460593047</v>
      </c>
      <c r="G10" s="22">
        <v>57321.688378189996</v>
      </c>
      <c r="H10" s="22">
        <v>53824.274418330271</v>
      </c>
      <c r="I10" s="42">
        <v>59909.4185482795</v>
      </c>
      <c r="J10" s="23">
        <v>1</v>
      </c>
      <c r="K10" s="23">
        <v>0.11305575775447685</v>
      </c>
      <c r="L10" s="4"/>
    </row>
    <row r="11" spans="3:12" ht="12.75" customHeight="1" x14ac:dyDescent="0.2">
      <c r="C11" s="48" t="s">
        <v>20</v>
      </c>
      <c r="D11" s="49"/>
      <c r="E11" s="49"/>
      <c r="F11" s="49"/>
      <c r="G11" s="49"/>
      <c r="H11" s="49"/>
      <c r="I11" s="49"/>
      <c r="J11" s="49"/>
      <c r="K11" s="49"/>
    </row>
    <row r="12" spans="3:12" x14ac:dyDescent="0.2">
      <c r="C12" s="47"/>
      <c r="D12" s="47"/>
      <c r="E12" s="47"/>
      <c r="F12" s="47"/>
      <c r="G12" s="47"/>
      <c r="H12" s="47"/>
      <c r="I12" s="17"/>
      <c r="J12" s="17"/>
      <c r="K12" s="17"/>
    </row>
    <row r="13" spans="3:12" x14ac:dyDescent="0.2">
      <c r="F13" s="18"/>
    </row>
    <row r="14" spans="3:12" x14ac:dyDescent="0.2">
      <c r="C14" s="8"/>
    </row>
  </sheetData>
  <mergeCells count="4">
    <mergeCell ref="C12:H12"/>
    <mergeCell ref="C11:K11"/>
    <mergeCell ref="C5:C7"/>
    <mergeCell ref="C8:C10"/>
  </mergeCells>
  <pageMargins left="0.7" right="0.7" top="0.75" bottom="0.75" header="0.3" footer="0.3"/>
  <pageSetup paperSize="183" scale="87"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L66"/>
  <sheetViews>
    <sheetView workbookViewId="0"/>
  </sheetViews>
  <sheetFormatPr baseColWidth="10" defaultRowHeight="15" x14ac:dyDescent="0.25"/>
  <cols>
    <col min="1" max="2" width="11.42578125" style="100"/>
    <col min="3" max="3" width="12.85546875" style="100" customWidth="1"/>
    <col min="4" max="9" width="11.42578125" style="100"/>
    <col min="10" max="10" width="11.42578125" style="104"/>
    <col min="11" max="11" width="11.42578125" style="100"/>
    <col min="12" max="12" width="11.42578125" style="636"/>
    <col min="13" max="16384" width="11.42578125" style="100"/>
  </cols>
  <sheetData>
    <row r="1" spans="1:11" x14ac:dyDescent="0.25">
      <c r="B1" s="635" t="s">
        <v>530</v>
      </c>
    </row>
    <row r="2" spans="1:11" x14ac:dyDescent="0.25">
      <c r="B2" s="635" t="s">
        <v>531</v>
      </c>
    </row>
    <row r="3" spans="1:11" x14ac:dyDescent="0.25">
      <c r="B3" s="635"/>
    </row>
    <row r="4" spans="1:11" ht="15" customHeight="1" x14ac:dyDescent="0.25">
      <c r="A4" s="637"/>
      <c r="B4" s="638"/>
      <c r="C4" s="639" t="s">
        <v>532</v>
      </c>
      <c r="D4" s="640">
        <v>2016</v>
      </c>
      <c r="E4" s="640"/>
      <c r="F4" s="640"/>
      <c r="G4" s="641">
        <v>2017</v>
      </c>
      <c r="H4" s="641"/>
      <c r="I4" s="641"/>
      <c r="J4" s="642" t="s">
        <v>8</v>
      </c>
      <c r="K4" s="106"/>
    </row>
    <row r="5" spans="1:11" x14ac:dyDescent="0.25">
      <c r="A5" s="106"/>
      <c r="B5" s="638"/>
      <c r="C5" s="639"/>
      <c r="D5" s="643" t="s">
        <v>533</v>
      </c>
      <c r="E5" s="643" t="s">
        <v>534</v>
      </c>
      <c r="F5" s="643" t="s">
        <v>221</v>
      </c>
      <c r="G5" s="644" t="s">
        <v>533</v>
      </c>
      <c r="H5" s="644" t="s">
        <v>534</v>
      </c>
      <c r="I5" s="644" t="s">
        <v>237</v>
      </c>
      <c r="J5" s="642"/>
      <c r="K5" s="106"/>
    </row>
    <row r="6" spans="1:11" ht="20.25" customHeight="1" x14ac:dyDescent="0.25">
      <c r="A6" s="106"/>
      <c r="B6" s="645" t="s">
        <v>223</v>
      </c>
      <c r="C6" s="646" t="s">
        <v>241</v>
      </c>
      <c r="D6" s="647">
        <v>22738.660000000003</v>
      </c>
      <c r="E6" s="647">
        <v>5857.09</v>
      </c>
      <c r="F6" s="647">
        <v>28595.750000000004</v>
      </c>
      <c r="G6" s="648">
        <v>22393.429999999997</v>
      </c>
      <c r="H6" s="648">
        <v>5763.8400000000011</v>
      </c>
      <c r="I6" s="648">
        <v>28157.269999999997</v>
      </c>
      <c r="J6" s="649">
        <f>+IF(F6=0,"-",(I6/F6-1))</f>
        <v>-1.5333747147740717E-2</v>
      </c>
      <c r="K6" s="106"/>
    </row>
    <row r="7" spans="1:11" ht="18" customHeight="1" x14ac:dyDescent="0.25">
      <c r="A7" s="106"/>
      <c r="B7" s="650"/>
      <c r="C7" s="651" t="s">
        <v>535</v>
      </c>
      <c r="D7" s="652">
        <v>22738.660000000003</v>
      </c>
      <c r="E7" s="652">
        <v>5857.09</v>
      </c>
      <c r="F7" s="652">
        <v>28595.750000000004</v>
      </c>
      <c r="G7" s="653">
        <v>22393.429999999997</v>
      </c>
      <c r="H7" s="653">
        <v>5763.8400000000011</v>
      </c>
      <c r="I7" s="653">
        <v>28157.269999999997</v>
      </c>
      <c r="J7" s="654">
        <f t="shared" ref="J7:J52" si="0">+IF(F7=0,"-",(I7/F7-1))</f>
        <v>-1.5333747147740717E-2</v>
      </c>
      <c r="K7" s="106"/>
    </row>
    <row r="8" spans="1:11" x14ac:dyDescent="0.25">
      <c r="A8" s="106"/>
      <c r="B8" s="645" t="s">
        <v>224</v>
      </c>
      <c r="C8" s="646" t="s">
        <v>248</v>
      </c>
      <c r="D8" s="647">
        <v>347874.76999999996</v>
      </c>
      <c r="E8" s="647">
        <v>1438.8300000000002</v>
      </c>
      <c r="F8" s="647">
        <v>349313.6</v>
      </c>
      <c r="G8" s="648">
        <v>306176.06000000006</v>
      </c>
      <c r="H8" s="648">
        <v>6027.31</v>
      </c>
      <c r="I8" s="648">
        <v>312203.37000000005</v>
      </c>
      <c r="J8" s="649">
        <f t="shared" si="0"/>
        <v>-0.10623757563404324</v>
      </c>
      <c r="K8" s="106"/>
    </row>
    <row r="9" spans="1:11" x14ac:dyDescent="0.25">
      <c r="A9" s="106"/>
      <c r="B9" s="655"/>
      <c r="C9" s="646" t="s">
        <v>249</v>
      </c>
      <c r="D9" s="647">
        <v>48867.799999999996</v>
      </c>
      <c r="E9" s="647">
        <v>9680.52</v>
      </c>
      <c r="F9" s="647">
        <v>58548.319999999992</v>
      </c>
      <c r="G9" s="648">
        <v>46366.37999999999</v>
      </c>
      <c r="H9" s="648">
        <v>11133.859999999999</v>
      </c>
      <c r="I9" s="648">
        <v>57500.239999999991</v>
      </c>
      <c r="J9" s="649">
        <f t="shared" si="0"/>
        <v>-1.7901111423863303E-2</v>
      </c>
      <c r="K9" s="106"/>
    </row>
    <row r="10" spans="1:11" ht="15.75" customHeight="1" x14ac:dyDescent="0.25">
      <c r="A10" s="106"/>
      <c r="B10" s="655"/>
      <c r="C10" s="646" t="s">
        <v>247</v>
      </c>
      <c r="D10" s="647">
        <v>25495.24</v>
      </c>
      <c r="E10" s="647">
        <v>0</v>
      </c>
      <c r="F10" s="647">
        <v>25495.24</v>
      </c>
      <c r="G10" s="648">
        <v>23381.4</v>
      </c>
      <c r="H10" s="648">
        <v>0</v>
      </c>
      <c r="I10" s="648">
        <v>23381.4</v>
      </c>
      <c r="J10" s="649">
        <f t="shared" si="0"/>
        <v>-8.291116302494117E-2</v>
      </c>
      <c r="K10" s="106"/>
    </row>
    <row r="11" spans="1:11" ht="15.75" customHeight="1" x14ac:dyDescent="0.25">
      <c r="A11" s="106"/>
      <c r="B11" s="650"/>
      <c r="C11" s="651" t="s">
        <v>536</v>
      </c>
      <c r="D11" s="652">
        <v>422237.80999999994</v>
      </c>
      <c r="E11" s="652">
        <v>11119.35</v>
      </c>
      <c r="F11" s="652">
        <v>433357.16</v>
      </c>
      <c r="G11" s="653">
        <v>375923.84000000008</v>
      </c>
      <c r="H11" s="653">
        <v>17161.169999999998</v>
      </c>
      <c r="I11" s="653">
        <v>393085.01000000007</v>
      </c>
      <c r="J11" s="654">
        <f t="shared" si="0"/>
        <v>-9.293062101477656E-2</v>
      </c>
      <c r="K11" s="106"/>
    </row>
    <row r="12" spans="1:11" x14ac:dyDescent="0.25">
      <c r="A12" s="106"/>
      <c r="B12" s="645" t="s">
        <v>225</v>
      </c>
      <c r="C12" s="646" t="s">
        <v>257</v>
      </c>
      <c r="D12" s="647">
        <v>165622.20000000001</v>
      </c>
      <c r="E12" s="647">
        <v>2385.6</v>
      </c>
      <c r="F12" s="647">
        <v>168007.80000000002</v>
      </c>
      <c r="G12" s="648">
        <v>145807.95000000001</v>
      </c>
      <c r="H12" s="648">
        <v>933.54000000000019</v>
      </c>
      <c r="I12" s="648">
        <v>146741.49000000002</v>
      </c>
      <c r="J12" s="649">
        <f t="shared" si="0"/>
        <v>-0.12657930167527931</v>
      </c>
      <c r="K12" s="106"/>
    </row>
    <row r="13" spans="1:11" x14ac:dyDescent="0.25">
      <c r="A13" s="106"/>
      <c r="B13" s="655"/>
      <c r="C13" s="646" t="s">
        <v>254</v>
      </c>
      <c r="D13" s="647">
        <v>441174.94000000024</v>
      </c>
      <c r="E13" s="647">
        <v>116959.29000000001</v>
      </c>
      <c r="F13" s="647">
        <v>558134.23000000021</v>
      </c>
      <c r="G13" s="648">
        <v>524953.85999999987</v>
      </c>
      <c r="H13" s="648">
        <v>97611.39</v>
      </c>
      <c r="I13" s="648">
        <v>622565.24999999988</v>
      </c>
      <c r="J13" s="649">
        <f t="shared" si="0"/>
        <v>0.11544000804250909</v>
      </c>
      <c r="K13" s="106"/>
    </row>
    <row r="14" spans="1:11" x14ac:dyDescent="0.25">
      <c r="A14" s="106"/>
      <c r="B14" s="655"/>
      <c r="C14" s="646" t="s">
        <v>225</v>
      </c>
      <c r="D14" s="647">
        <v>308555.05000000016</v>
      </c>
      <c r="E14" s="647">
        <v>92657.21</v>
      </c>
      <c r="F14" s="647">
        <v>401212.26000000018</v>
      </c>
      <c r="G14" s="648">
        <v>276486.58500000014</v>
      </c>
      <c r="H14" s="648">
        <v>80638.39999999998</v>
      </c>
      <c r="I14" s="648">
        <v>357124.9850000001</v>
      </c>
      <c r="J14" s="649">
        <f t="shared" si="0"/>
        <v>-0.10988516402763981</v>
      </c>
      <c r="K14" s="106"/>
    </row>
    <row r="15" spans="1:11" x14ac:dyDescent="0.25">
      <c r="A15" s="106"/>
      <c r="B15" s="655"/>
      <c r="C15" s="646" t="s">
        <v>256</v>
      </c>
      <c r="D15" s="647">
        <v>203427.97</v>
      </c>
      <c r="E15" s="647">
        <v>32569.929999999997</v>
      </c>
      <c r="F15" s="647">
        <v>235997.9</v>
      </c>
      <c r="G15" s="648">
        <v>191053.57000000004</v>
      </c>
      <c r="H15" s="648">
        <v>33550.290000000008</v>
      </c>
      <c r="I15" s="648">
        <v>224603.86000000004</v>
      </c>
      <c r="J15" s="649">
        <f t="shared" si="0"/>
        <v>-4.828026012095854E-2</v>
      </c>
      <c r="K15" s="106"/>
    </row>
    <row r="16" spans="1:11" x14ac:dyDescent="0.25">
      <c r="A16" s="106"/>
      <c r="B16" s="655"/>
      <c r="C16" s="646" t="s">
        <v>261</v>
      </c>
      <c r="D16" s="647">
        <v>32.26</v>
      </c>
      <c r="E16" s="647">
        <v>268426.72000000003</v>
      </c>
      <c r="F16" s="647">
        <v>268458.98000000004</v>
      </c>
      <c r="G16" s="648">
        <v>24.000000000000004</v>
      </c>
      <c r="H16" s="648">
        <v>303001.33</v>
      </c>
      <c r="I16" s="648">
        <v>303025.33</v>
      </c>
      <c r="J16" s="649">
        <f t="shared" si="0"/>
        <v>0.12875840472909483</v>
      </c>
      <c r="K16" s="106"/>
    </row>
    <row r="17" spans="1:11" ht="15.75" customHeight="1" x14ac:dyDescent="0.25">
      <c r="A17" s="106"/>
      <c r="B17" s="655"/>
      <c r="C17" s="646" t="s">
        <v>255</v>
      </c>
      <c r="D17" s="647">
        <v>467165.64999999991</v>
      </c>
      <c r="E17" s="647">
        <v>0</v>
      </c>
      <c r="F17" s="647">
        <v>467165.64999999991</v>
      </c>
      <c r="G17" s="648">
        <v>420325.6</v>
      </c>
      <c r="H17" s="648">
        <v>0</v>
      </c>
      <c r="I17" s="648">
        <v>420325.6</v>
      </c>
      <c r="J17" s="649">
        <f t="shared" si="0"/>
        <v>-0.10026432808148444</v>
      </c>
      <c r="K17" s="106"/>
    </row>
    <row r="18" spans="1:11" ht="18" x14ac:dyDescent="0.25">
      <c r="A18" s="106"/>
      <c r="B18" s="650"/>
      <c r="C18" s="651" t="s">
        <v>537</v>
      </c>
      <c r="D18" s="652">
        <v>1585978.0700000003</v>
      </c>
      <c r="E18" s="652">
        <v>512998.75000000006</v>
      </c>
      <c r="F18" s="652">
        <v>2098976.8200000003</v>
      </c>
      <c r="G18" s="653">
        <v>1558651.5649999999</v>
      </c>
      <c r="H18" s="653">
        <v>515734.94999999995</v>
      </c>
      <c r="I18" s="653">
        <v>2074386.5150000001</v>
      </c>
      <c r="J18" s="654">
        <f t="shared" si="0"/>
        <v>-1.171537711407411E-2</v>
      </c>
      <c r="K18" s="106"/>
    </row>
    <row r="19" spans="1:11" x14ac:dyDescent="0.25">
      <c r="A19" s="106"/>
      <c r="B19" s="645" t="s">
        <v>226</v>
      </c>
      <c r="C19" s="646" t="s">
        <v>268</v>
      </c>
      <c r="D19" s="647">
        <v>35489.24</v>
      </c>
      <c r="E19" s="647">
        <v>6792.5099999999984</v>
      </c>
      <c r="F19" s="647">
        <v>42281.75</v>
      </c>
      <c r="G19" s="648">
        <v>20924.2</v>
      </c>
      <c r="H19" s="648">
        <v>8351.9200000000037</v>
      </c>
      <c r="I19" s="648">
        <v>29276.120000000003</v>
      </c>
      <c r="J19" s="649">
        <f t="shared" si="0"/>
        <v>-0.30759441130038367</v>
      </c>
      <c r="K19" s="106"/>
    </row>
    <row r="20" spans="1:11" x14ac:dyDescent="0.25">
      <c r="A20" s="106"/>
      <c r="B20" s="655"/>
      <c r="C20" s="646" t="s">
        <v>267</v>
      </c>
      <c r="D20" s="647">
        <v>197653.28200000004</v>
      </c>
      <c r="E20" s="647">
        <v>28385.280000000002</v>
      </c>
      <c r="F20" s="647">
        <v>226038.56200000003</v>
      </c>
      <c r="G20" s="648">
        <v>220841.50000000003</v>
      </c>
      <c r="H20" s="648">
        <v>41618.920000000006</v>
      </c>
      <c r="I20" s="648">
        <v>262460.42000000004</v>
      </c>
      <c r="J20" s="649">
        <f t="shared" si="0"/>
        <v>0.16113117017617551</v>
      </c>
      <c r="K20" s="106"/>
    </row>
    <row r="21" spans="1:11" x14ac:dyDescent="0.25">
      <c r="A21" s="106"/>
      <c r="B21" s="655"/>
      <c r="C21" s="646" t="s">
        <v>266</v>
      </c>
      <c r="D21" s="647">
        <v>116054.262</v>
      </c>
      <c r="E21" s="647">
        <v>27470.439999999995</v>
      </c>
      <c r="F21" s="647">
        <v>143524.70199999999</v>
      </c>
      <c r="G21" s="648">
        <v>139441.69</v>
      </c>
      <c r="H21" s="648">
        <v>25670.390000000003</v>
      </c>
      <c r="I21" s="648">
        <v>165112.08000000002</v>
      </c>
      <c r="J21" s="649">
        <f t="shared" si="0"/>
        <v>0.15040879861920931</v>
      </c>
      <c r="K21" s="106"/>
    </row>
    <row r="22" spans="1:11" ht="15.75" customHeight="1" x14ac:dyDescent="0.25">
      <c r="A22" s="106"/>
      <c r="B22" s="650"/>
      <c r="C22" s="651" t="s">
        <v>538</v>
      </c>
      <c r="D22" s="652">
        <v>349196.78400000004</v>
      </c>
      <c r="E22" s="652">
        <v>62648.229999999996</v>
      </c>
      <c r="F22" s="652">
        <v>411845.01400000002</v>
      </c>
      <c r="G22" s="653">
        <v>381207.39</v>
      </c>
      <c r="H22" s="653">
        <v>75641.23000000001</v>
      </c>
      <c r="I22" s="653">
        <v>456848.62000000005</v>
      </c>
      <c r="J22" s="654">
        <f t="shared" si="0"/>
        <v>0.10927315973285046</v>
      </c>
      <c r="K22" s="106"/>
    </row>
    <row r="23" spans="1:11" x14ac:dyDescent="0.25">
      <c r="A23" s="106"/>
      <c r="B23" s="645" t="s">
        <v>227</v>
      </c>
      <c r="C23" s="646" t="s">
        <v>273</v>
      </c>
      <c r="D23" s="647">
        <v>251822</v>
      </c>
      <c r="E23" s="647">
        <v>0</v>
      </c>
      <c r="F23" s="647">
        <v>251822</v>
      </c>
      <c r="G23" s="648">
        <v>276591</v>
      </c>
      <c r="H23" s="648">
        <v>0</v>
      </c>
      <c r="I23" s="648">
        <v>276591</v>
      </c>
      <c r="J23" s="649">
        <f t="shared" si="0"/>
        <v>9.8359158453193096E-2</v>
      </c>
      <c r="K23" s="106"/>
    </row>
    <row r="24" spans="1:11" x14ac:dyDescent="0.25">
      <c r="A24" s="106"/>
      <c r="B24" s="655"/>
      <c r="C24" s="646" t="s">
        <v>227</v>
      </c>
      <c r="D24" s="647">
        <v>143538.66399999996</v>
      </c>
      <c r="E24" s="647">
        <v>2253.6800000000003</v>
      </c>
      <c r="F24" s="647">
        <v>145792.34399999995</v>
      </c>
      <c r="G24" s="648">
        <v>167507.83500000002</v>
      </c>
      <c r="H24" s="648">
        <v>6420.6800000000012</v>
      </c>
      <c r="I24" s="648">
        <v>173928.51500000001</v>
      </c>
      <c r="J24" s="649">
        <f t="shared" si="0"/>
        <v>0.19298798707838927</v>
      </c>
      <c r="K24" s="106"/>
    </row>
    <row r="25" spans="1:11" ht="15.75" customHeight="1" x14ac:dyDescent="0.25">
      <c r="A25" s="106"/>
      <c r="B25" s="655"/>
      <c r="C25" s="646" t="s">
        <v>272</v>
      </c>
      <c r="D25" s="647">
        <v>18426.72</v>
      </c>
      <c r="E25" s="647">
        <v>4025.65</v>
      </c>
      <c r="F25" s="647">
        <v>22452.370000000003</v>
      </c>
      <c r="G25" s="648">
        <v>23343.55</v>
      </c>
      <c r="H25" s="648">
        <v>7114.25</v>
      </c>
      <c r="I25" s="648">
        <v>30457.8</v>
      </c>
      <c r="J25" s="649">
        <f t="shared" si="0"/>
        <v>0.35655166915563896</v>
      </c>
      <c r="K25" s="106"/>
    </row>
    <row r="26" spans="1:11" ht="15" customHeight="1" x14ac:dyDescent="0.25">
      <c r="A26" s="106"/>
      <c r="B26" s="650"/>
      <c r="C26" s="651" t="s">
        <v>539</v>
      </c>
      <c r="D26" s="652">
        <v>413787.38399999996</v>
      </c>
      <c r="E26" s="652">
        <v>6279.33</v>
      </c>
      <c r="F26" s="652">
        <v>420066.71399999992</v>
      </c>
      <c r="G26" s="653">
        <v>467442.38500000001</v>
      </c>
      <c r="H26" s="653">
        <v>13534.93</v>
      </c>
      <c r="I26" s="653">
        <v>480977.315</v>
      </c>
      <c r="J26" s="654">
        <f t="shared" si="0"/>
        <v>0.14500220791119411</v>
      </c>
      <c r="K26" s="106"/>
    </row>
    <row r="27" spans="1:11" x14ac:dyDescent="0.25">
      <c r="A27" s="106"/>
      <c r="B27" s="645" t="s">
        <v>228</v>
      </c>
      <c r="C27" s="646" t="s">
        <v>228</v>
      </c>
      <c r="D27" s="647">
        <v>641579.52199999709</v>
      </c>
      <c r="E27" s="647">
        <v>688665.9</v>
      </c>
      <c r="F27" s="647">
        <v>1330245.421999997</v>
      </c>
      <c r="G27" s="648">
        <v>790607.83490449586</v>
      </c>
      <c r="H27" s="648">
        <v>802274.45000000007</v>
      </c>
      <c r="I27" s="648">
        <v>1592882.2849044958</v>
      </c>
      <c r="J27" s="649">
        <f t="shared" si="0"/>
        <v>0.19743489326174846</v>
      </c>
      <c r="K27" s="106"/>
    </row>
    <row r="28" spans="1:11" x14ac:dyDescent="0.25">
      <c r="A28" s="106"/>
      <c r="B28" s="655"/>
      <c r="C28" s="646" t="s">
        <v>277</v>
      </c>
      <c r="D28" s="647">
        <v>643350.28249999706</v>
      </c>
      <c r="E28" s="647">
        <v>1101979.99</v>
      </c>
      <c r="F28" s="647">
        <v>1745330.2724999972</v>
      </c>
      <c r="G28" s="648">
        <v>527872.56956249895</v>
      </c>
      <c r="H28" s="648">
        <v>1162487.3699999999</v>
      </c>
      <c r="I28" s="648">
        <v>1690359.9395624988</v>
      </c>
      <c r="J28" s="649">
        <f t="shared" si="0"/>
        <v>-3.1495662341752273E-2</v>
      </c>
      <c r="K28" s="106"/>
    </row>
    <row r="29" spans="1:11" x14ac:dyDescent="0.25">
      <c r="A29" s="106"/>
      <c r="B29" s="655"/>
      <c r="C29" s="646" t="s">
        <v>280</v>
      </c>
      <c r="D29" s="647">
        <v>6262.85</v>
      </c>
      <c r="E29" s="647">
        <v>783361.8</v>
      </c>
      <c r="F29" s="647">
        <v>789624.65</v>
      </c>
      <c r="G29" s="648">
        <v>14801.559999999998</v>
      </c>
      <c r="H29" s="648">
        <v>1039570.74</v>
      </c>
      <c r="I29" s="648">
        <v>1054372.3</v>
      </c>
      <c r="J29" s="649">
        <f t="shared" si="0"/>
        <v>0.33528290941778471</v>
      </c>
      <c r="K29" s="106"/>
    </row>
    <row r="30" spans="1:11" ht="15.75" customHeight="1" x14ac:dyDescent="0.25">
      <c r="A30" s="106"/>
      <c r="B30" s="655"/>
      <c r="C30" s="646" t="s">
        <v>278</v>
      </c>
      <c r="D30" s="647">
        <v>319839.31999999995</v>
      </c>
      <c r="E30" s="647">
        <v>54435.46</v>
      </c>
      <c r="F30" s="647">
        <v>374274.77999999997</v>
      </c>
      <c r="G30" s="648">
        <v>390123.38999999996</v>
      </c>
      <c r="H30" s="648">
        <v>70709.259999999995</v>
      </c>
      <c r="I30" s="648">
        <v>460832.64999999997</v>
      </c>
      <c r="J30" s="649">
        <f t="shared" si="0"/>
        <v>0.23126824094319143</v>
      </c>
      <c r="K30" s="106"/>
    </row>
    <row r="31" spans="1:11" ht="21" customHeight="1" x14ac:dyDescent="0.25">
      <c r="A31" s="106"/>
      <c r="B31" s="650"/>
      <c r="C31" s="651" t="s">
        <v>540</v>
      </c>
      <c r="D31" s="652">
        <v>1611031.974499994</v>
      </c>
      <c r="E31" s="652">
        <v>2628443.1500000004</v>
      </c>
      <c r="F31" s="652">
        <v>4239475.1244999943</v>
      </c>
      <c r="G31" s="653">
        <v>1723405.3544669948</v>
      </c>
      <c r="H31" s="653">
        <v>3075041.8199999994</v>
      </c>
      <c r="I31" s="653">
        <v>4798447.1744669946</v>
      </c>
      <c r="J31" s="654">
        <f t="shared" si="0"/>
        <v>0.13184935246740603</v>
      </c>
      <c r="K31" s="106"/>
    </row>
    <row r="32" spans="1:11" x14ac:dyDescent="0.25">
      <c r="A32" s="106"/>
      <c r="B32" s="645" t="s">
        <v>230</v>
      </c>
      <c r="C32" s="646" t="s">
        <v>289</v>
      </c>
      <c r="D32" s="647">
        <v>6953.8100000000013</v>
      </c>
      <c r="E32" s="647">
        <v>43085.450000000004</v>
      </c>
      <c r="F32" s="647">
        <v>50039.260000000009</v>
      </c>
      <c r="G32" s="648">
        <v>19728.2</v>
      </c>
      <c r="H32" s="648">
        <v>414792.29000000004</v>
      </c>
      <c r="I32" s="648">
        <v>434520.49000000005</v>
      </c>
      <c r="J32" s="649">
        <f t="shared" si="0"/>
        <v>7.6835914439981714</v>
      </c>
      <c r="K32" s="106"/>
    </row>
    <row r="33" spans="1:11" x14ac:dyDescent="0.25">
      <c r="A33" s="106"/>
      <c r="B33" s="655"/>
      <c r="C33" s="646" t="s">
        <v>287</v>
      </c>
      <c r="D33" s="647">
        <v>429534.04299999931</v>
      </c>
      <c r="E33" s="647">
        <v>620711.85</v>
      </c>
      <c r="F33" s="647">
        <v>1050245.8929999992</v>
      </c>
      <c r="G33" s="648">
        <v>418866.7379999996</v>
      </c>
      <c r="H33" s="648">
        <v>436261.39</v>
      </c>
      <c r="I33" s="648">
        <v>855128.12799999956</v>
      </c>
      <c r="J33" s="649">
        <f t="shared" si="0"/>
        <v>-0.18578293550156244</v>
      </c>
      <c r="K33" s="106"/>
    </row>
    <row r="34" spans="1:11" x14ac:dyDescent="0.25">
      <c r="A34" s="106"/>
      <c r="B34" s="655"/>
      <c r="C34" s="646" t="s">
        <v>288</v>
      </c>
      <c r="D34" s="647">
        <v>452695.27900000027</v>
      </c>
      <c r="E34" s="647">
        <v>59404.13</v>
      </c>
      <c r="F34" s="647">
        <v>512099.40900000028</v>
      </c>
      <c r="G34" s="648">
        <v>470495.00169000059</v>
      </c>
      <c r="H34" s="648">
        <v>66580.500000000015</v>
      </c>
      <c r="I34" s="648">
        <v>537075.50169000064</v>
      </c>
      <c r="J34" s="649">
        <f t="shared" si="0"/>
        <v>4.8771961558737864E-2</v>
      </c>
      <c r="K34" s="106"/>
    </row>
    <row r="35" spans="1:11" x14ac:dyDescent="0.25">
      <c r="A35" s="106"/>
      <c r="B35" s="655"/>
      <c r="C35" s="646" t="s">
        <v>290</v>
      </c>
      <c r="D35" s="647">
        <v>394.35</v>
      </c>
      <c r="E35" s="647">
        <v>12829.880000000001</v>
      </c>
      <c r="F35" s="647">
        <v>13224.230000000001</v>
      </c>
      <c r="G35" s="648">
        <v>1745.12</v>
      </c>
      <c r="H35" s="648">
        <v>15419.37</v>
      </c>
      <c r="I35" s="648">
        <v>17164.490000000002</v>
      </c>
      <c r="J35" s="649">
        <f t="shared" si="0"/>
        <v>0.29795761265495235</v>
      </c>
      <c r="K35" s="106"/>
    </row>
    <row r="36" spans="1:11" ht="15.75" customHeight="1" x14ac:dyDescent="0.25">
      <c r="A36" s="106"/>
      <c r="B36" s="655"/>
      <c r="C36" s="646" t="s">
        <v>286</v>
      </c>
      <c r="D36" s="647">
        <v>491994.63299999922</v>
      </c>
      <c r="E36" s="647">
        <v>133428.29</v>
      </c>
      <c r="F36" s="647">
        <v>625422.92299999925</v>
      </c>
      <c r="G36" s="648">
        <v>513018.94599999953</v>
      </c>
      <c r="H36" s="648">
        <v>145196.62</v>
      </c>
      <c r="I36" s="648">
        <v>658215.56599999953</v>
      </c>
      <c r="J36" s="649">
        <f t="shared" si="0"/>
        <v>5.2432748775343985E-2</v>
      </c>
      <c r="K36" s="106"/>
    </row>
    <row r="37" spans="1:11" ht="15.75" customHeight="1" x14ac:dyDescent="0.25">
      <c r="A37" s="106"/>
      <c r="B37" s="650"/>
      <c r="C37" s="651" t="s">
        <v>541</v>
      </c>
      <c r="D37" s="652">
        <v>1381572.1149999988</v>
      </c>
      <c r="E37" s="652">
        <v>869459.6</v>
      </c>
      <c r="F37" s="652">
        <v>2251031.7149999989</v>
      </c>
      <c r="G37" s="653">
        <v>1423854.0056899996</v>
      </c>
      <c r="H37" s="653">
        <v>1078250.17</v>
      </c>
      <c r="I37" s="653">
        <v>2502104.1756899995</v>
      </c>
      <c r="J37" s="654">
        <f t="shared" si="0"/>
        <v>0.11153661630662581</v>
      </c>
      <c r="K37" s="106"/>
    </row>
    <row r="38" spans="1:11" x14ac:dyDescent="0.25">
      <c r="A38" s="106"/>
      <c r="B38" s="645" t="s">
        <v>232</v>
      </c>
      <c r="C38" s="646" t="s">
        <v>294</v>
      </c>
      <c r="D38" s="647">
        <v>13022.88</v>
      </c>
      <c r="E38" s="647">
        <v>0</v>
      </c>
      <c r="F38" s="647">
        <v>13022.88</v>
      </c>
      <c r="G38" s="648">
        <v>14099.050000000001</v>
      </c>
      <c r="H38" s="648">
        <v>2.4</v>
      </c>
      <c r="I38" s="648">
        <v>14101.45</v>
      </c>
      <c r="J38" s="649">
        <f t="shared" si="0"/>
        <v>8.2821157839126247E-2</v>
      </c>
      <c r="K38" s="106"/>
    </row>
    <row r="39" spans="1:11" x14ac:dyDescent="0.25">
      <c r="A39" s="106"/>
      <c r="B39" s="650"/>
      <c r="C39" s="651" t="s">
        <v>295</v>
      </c>
      <c r="D39" s="652">
        <v>13022.88</v>
      </c>
      <c r="E39" s="652">
        <v>0</v>
      </c>
      <c r="F39" s="652">
        <v>13022.88</v>
      </c>
      <c r="G39" s="653">
        <v>14099.050000000001</v>
      </c>
      <c r="H39" s="653">
        <v>2.4</v>
      </c>
      <c r="I39" s="653">
        <v>14101.45</v>
      </c>
      <c r="J39" s="654">
        <f t="shared" si="0"/>
        <v>8.2821157839126247E-2</v>
      </c>
      <c r="K39" s="106"/>
    </row>
    <row r="40" spans="1:11" x14ac:dyDescent="0.25">
      <c r="A40" s="106"/>
      <c r="B40" s="645" t="s">
        <v>233</v>
      </c>
      <c r="C40" s="646" t="s">
        <v>297</v>
      </c>
      <c r="D40" s="647">
        <v>11895.479999999998</v>
      </c>
      <c r="E40" s="647">
        <v>11216.099999999999</v>
      </c>
      <c r="F40" s="647">
        <v>23111.579999999994</v>
      </c>
      <c r="G40" s="648">
        <v>17328.62</v>
      </c>
      <c r="H40" s="648">
        <v>12990.990000000002</v>
      </c>
      <c r="I40" s="648">
        <v>30319.61</v>
      </c>
      <c r="J40" s="649">
        <f t="shared" si="0"/>
        <v>0.31187958590455556</v>
      </c>
      <c r="K40" s="106"/>
    </row>
    <row r="41" spans="1:11" ht="15.75" customHeight="1" x14ac:dyDescent="0.25">
      <c r="A41" s="106"/>
      <c r="B41" s="655"/>
      <c r="C41" s="646" t="s">
        <v>299</v>
      </c>
      <c r="D41" s="647">
        <v>1688.29</v>
      </c>
      <c r="E41" s="647">
        <v>39809.279999999999</v>
      </c>
      <c r="F41" s="647">
        <v>41497.57</v>
      </c>
      <c r="G41" s="648">
        <v>1271.8100000000002</v>
      </c>
      <c r="H41" s="648">
        <v>52624.4</v>
      </c>
      <c r="I41" s="648">
        <v>53896.21</v>
      </c>
      <c r="J41" s="649">
        <f t="shared" si="0"/>
        <v>0.29877990446187574</v>
      </c>
      <c r="K41" s="106"/>
    </row>
    <row r="42" spans="1:11" ht="15" customHeight="1" x14ac:dyDescent="0.25">
      <c r="A42" s="106"/>
      <c r="B42" s="655"/>
      <c r="C42" s="646" t="s">
        <v>497</v>
      </c>
      <c r="D42" s="647">
        <v>0</v>
      </c>
      <c r="E42" s="647">
        <v>0</v>
      </c>
      <c r="F42" s="647">
        <v>0</v>
      </c>
      <c r="G42" s="648">
        <v>0</v>
      </c>
      <c r="H42" s="648">
        <v>0</v>
      </c>
      <c r="I42" s="648">
        <v>0</v>
      </c>
      <c r="J42" s="649" t="str">
        <f t="shared" si="0"/>
        <v>-</v>
      </c>
      <c r="K42" s="106"/>
    </row>
    <row r="43" spans="1:11" ht="15" customHeight="1" x14ac:dyDescent="0.25">
      <c r="A43" s="106"/>
      <c r="B43" s="650"/>
      <c r="C43" s="651" t="s">
        <v>542</v>
      </c>
      <c r="D43" s="652">
        <v>13583.769999999997</v>
      </c>
      <c r="E43" s="652">
        <v>51025.38</v>
      </c>
      <c r="F43" s="652">
        <v>64609.149999999994</v>
      </c>
      <c r="G43" s="653">
        <v>18600.43</v>
      </c>
      <c r="H43" s="653">
        <v>65615.39</v>
      </c>
      <c r="I43" s="653">
        <v>84215.82</v>
      </c>
      <c r="J43" s="654">
        <f t="shared" si="0"/>
        <v>0.30346584036471635</v>
      </c>
      <c r="K43" s="106"/>
    </row>
    <row r="44" spans="1:11" ht="30.75" customHeight="1" x14ac:dyDescent="0.25">
      <c r="A44" s="106"/>
      <c r="B44" s="645" t="s">
        <v>234</v>
      </c>
      <c r="C44" s="646" t="s">
        <v>543</v>
      </c>
      <c r="D44" s="647">
        <v>10365.879999999999</v>
      </c>
      <c r="E44" s="647">
        <v>175.20000000000002</v>
      </c>
      <c r="F44" s="647">
        <v>10541.08</v>
      </c>
      <c r="G44" s="648">
        <v>6977.79</v>
      </c>
      <c r="H44" s="648">
        <v>18.000000000000004</v>
      </c>
      <c r="I44" s="648">
        <v>6995.79</v>
      </c>
      <c r="J44" s="649">
        <f t="shared" si="0"/>
        <v>-0.33633081240252427</v>
      </c>
      <c r="K44" s="106"/>
    </row>
    <row r="45" spans="1:11" ht="30.75" customHeight="1" x14ac:dyDescent="0.25">
      <c r="A45" s="106"/>
      <c r="B45" s="650"/>
      <c r="C45" s="651" t="s">
        <v>308</v>
      </c>
      <c r="D45" s="652">
        <v>10365.879999999999</v>
      </c>
      <c r="E45" s="652">
        <v>175.20000000000002</v>
      </c>
      <c r="F45" s="652">
        <v>10541.08</v>
      </c>
      <c r="G45" s="653">
        <v>6977.79</v>
      </c>
      <c r="H45" s="653">
        <v>18.000000000000004</v>
      </c>
      <c r="I45" s="653">
        <v>6995.79</v>
      </c>
      <c r="J45" s="654">
        <f t="shared" si="0"/>
        <v>-0.33633081240252427</v>
      </c>
      <c r="K45" s="106"/>
    </row>
    <row r="46" spans="1:11" ht="15" customHeight="1" x14ac:dyDescent="0.25">
      <c r="A46" s="106"/>
      <c r="B46" s="645" t="s">
        <v>235</v>
      </c>
      <c r="C46" s="646" t="s">
        <v>309</v>
      </c>
      <c r="D46" s="647">
        <v>7840.9400000000005</v>
      </c>
      <c r="E46" s="647">
        <v>1627.4499999999998</v>
      </c>
      <c r="F46" s="647">
        <v>9468.39</v>
      </c>
      <c r="G46" s="648">
        <v>11062.274999999998</v>
      </c>
      <c r="H46" s="648">
        <v>1320.5000000000002</v>
      </c>
      <c r="I46" s="648">
        <v>12382.774999999998</v>
      </c>
      <c r="J46" s="649">
        <f t="shared" si="0"/>
        <v>0.30780153753700445</v>
      </c>
      <c r="K46" s="106"/>
    </row>
    <row r="47" spans="1:11" ht="30.75" customHeight="1" x14ac:dyDescent="0.25">
      <c r="A47" s="106"/>
      <c r="B47" s="655"/>
      <c r="C47" s="646" t="s">
        <v>310</v>
      </c>
      <c r="D47" s="647">
        <v>23598.39</v>
      </c>
      <c r="E47" s="647">
        <v>2.8000000000000003</v>
      </c>
      <c r="F47" s="647">
        <v>23601.19</v>
      </c>
      <c r="G47" s="648">
        <v>42068.040000000008</v>
      </c>
      <c r="H47" s="648">
        <v>46.75</v>
      </c>
      <c r="I47" s="648">
        <v>42114.790000000008</v>
      </c>
      <c r="J47" s="649">
        <f t="shared" si="0"/>
        <v>0.78443502213235905</v>
      </c>
      <c r="K47" s="106"/>
    </row>
    <row r="48" spans="1:11" ht="15" customHeight="1" x14ac:dyDescent="0.25">
      <c r="A48" s="106"/>
      <c r="B48" s="655"/>
      <c r="C48" s="646" t="s">
        <v>312</v>
      </c>
      <c r="D48" s="647">
        <v>689.76</v>
      </c>
      <c r="E48" s="647">
        <v>0</v>
      </c>
      <c r="F48" s="647">
        <v>689.76</v>
      </c>
      <c r="G48" s="648">
        <v>1284.54</v>
      </c>
      <c r="H48" s="648">
        <v>0</v>
      </c>
      <c r="I48" s="648">
        <v>1284.54</v>
      </c>
      <c r="J48" s="649">
        <f t="shared" si="0"/>
        <v>0.86229993041057762</v>
      </c>
      <c r="K48" s="106"/>
    </row>
    <row r="49" spans="1:11" ht="36" customHeight="1" x14ac:dyDescent="0.25">
      <c r="A49" s="106"/>
      <c r="B49" s="650"/>
      <c r="C49" s="651" t="s">
        <v>316</v>
      </c>
      <c r="D49" s="652">
        <v>32129.09</v>
      </c>
      <c r="E49" s="652">
        <v>1630.2499999999998</v>
      </c>
      <c r="F49" s="652">
        <v>33759.340000000004</v>
      </c>
      <c r="G49" s="653">
        <v>54414.855000000003</v>
      </c>
      <c r="H49" s="653">
        <v>1367.2500000000002</v>
      </c>
      <c r="I49" s="653">
        <v>55782.105000000003</v>
      </c>
      <c r="J49" s="654">
        <f t="shared" si="0"/>
        <v>0.6523458396994728</v>
      </c>
      <c r="K49" s="106"/>
    </row>
    <row r="50" spans="1:11" ht="14.25" customHeight="1" x14ac:dyDescent="0.25">
      <c r="A50" s="106"/>
      <c r="B50" s="656" t="s">
        <v>236</v>
      </c>
      <c r="C50" s="657" t="s">
        <v>48</v>
      </c>
      <c r="D50" s="647">
        <v>0.4</v>
      </c>
      <c r="E50" s="647">
        <v>7.8100000000000005</v>
      </c>
      <c r="F50" s="647">
        <v>8.2100000000000009</v>
      </c>
      <c r="G50" s="648">
        <v>0.17</v>
      </c>
      <c r="H50" s="648">
        <v>13</v>
      </c>
      <c r="I50" s="648">
        <v>13.17</v>
      </c>
      <c r="J50" s="649">
        <f t="shared" si="0"/>
        <v>0.60414129110840431</v>
      </c>
      <c r="K50" s="106"/>
    </row>
    <row r="51" spans="1:11" ht="16.5" customHeight="1" x14ac:dyDescent="0.25">
      <c r="A51" s="106"/>
      <c r="B51" s="656"/>
      <c r="C51" s="646" t="s">
        <v>317</v>
      </c>
      <c r="D51" s="647">
        <v>0</v>
      </c>
      <c r="E51" s="647">
        <v>5968.54</v>
      </c>
      <c r="F51" s="647">
        <v>5968.54</v>
      </c>
      <c r="G51" s="648">
        <v>0.2</v>
      </c>
      <c r="H51" s="648">
        <v>2472.2799999999997</v>
      </c>
      <c r="I51" s="648">
        <v>2472.4799999999996</v>
      </c>
      <c r="J51" s="649">
        <f t="shared" si="0"/>
        <v>-0.58574793835678407</v>
      </c>
      <c r="K51" s="106"/>
    </row>
    <row r="52" spans="1:11" x14ac:dyDescent="0.25">
      <c r="A52" s="106"/>
      <c r="B52" s="658" t="s">
        <v>544</v>
      </c>
      <c r="C52" s="659"/>
      <c r="D52" s="660">
        <v>5855644.8174999934</v>
      </c>
      <c r="E52" s="660">
        <v>4155612.6800000006</v>
      </c>
      <c r="F52" s="660">
        <v>10011257.497499995</v>
      </c>
      <c r="G52" s="653">
        <v>6046970.4651569938</v>
      </c>
      <c r="H52" s="653">
        <v>4850616.43</v>
      </c>
      <c r="I52" s="653">
        <v>10897586.895156994</v>
      </c>
      <c r="J52" s="661">
        <f t="shared" si="0"/>
        <v>8.853327345524109E-2</v>
      </c>
      <c r="K52" s="106"/>
    </row>
    <row r="53" spans="1:11" ht="28.5" customHeight="1" x14ac:dyDescent="0.25">
      <c r="B53" s="662" t="s">
        <v>20</v>
      </c>
      <c r="C53" s="663"/>
      <c r="D53" s="663"/>
      <c r="E53" s="663"/>
      <c r="F53" s="663"/>
      <c r="G53" s="664"/>
      <c r="H53" s="664"/>
      <c r="I53" s="664"/>
      <c r="J53" s="664"/>
    </row>
    <row r="61" spans="1:11" ht="15" customHeight="1" x14ac:dyDescent="0.25"/>
    <row r="62" spans="1:11" ht="15" customHeight="1" x14ac:dyDescent="0.25"/>
    <row r="66" ht="15" customHeight="1" x14ac:dyDescent="0.25"/>
  </sheetData>
  <mergeCells count="19">
    <mergeCell ref="B53:J53"/>
    <mergeCell ref="B38:B39"/>
    <mergeCell ref="B40:B43"/>
    <mergeCell ref="B44:B45"/>
    <mergeCell ref="B46:B49"/>
    <mergeCell ref="B50:B51"/>
    <mergeCell ref="B52:C52"/>
    <mergeCell ref="B8:B11"/>
    <mergeCell ref="B12:B18"/>
    <mergeCell ref="B19:B22"/>
    <mergeCell ref="B23:B26"/>
    <mergeCell ref="B27:B31"/>
    <mergeCell ref="B32:B37"/>
    <mergeCell ref="B4:B5"/>
    <mergeCell ref="C4:C5"/>
    <mergeCell ref="D4:F4"/>
    <mergeCell ref="G4:I4"/>
    <mergeCell ref="J4:J5"/>
    <mergeCell ref="B6:B7"/>
  </mergeCells>
  <pageMargins left="0.7" right="0.7" top="0.75" bottom="0.75" header="0.3" footer="0.3"/>
  <pageSetup scale="7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M232"/>
  <sheetViews>
    <sheetView workbookViewId="0"/>
  </sheetViews>
  <sheetFormatPr baseColWidth="10" defaultRowHeight="12.75" customHeight="1" x14ac:dyDescent="0.25"/>
  <cols>
    <col min="1" max="1" width="11.42578125" style="456"/>
    <col min="2" max="2" width="15" style="100" customWidth="1"/>
    <col min="3" max="3" width="21.85546875" style="452" customWidth="1"/>
    <col min="4" max="9" width="11.42578125" style="100"/>
    <col min="10" max="10" width="10.85546875" style="100" bestFit="1" customWidth="1"/>
    <col min="11" max="11" width="17.42578125" style="100" customWidth="1"/>
    <col min="12" max="12" width="17.28515625" style="100" bestFit="1" customWidth="1"/>
    <col min="13" max="16384" width="11.42578125" style="100"/>
  </cols>
  <sheetData>
    <row r="1" spans="1:13" ht="12.75" customHeight="1" x14ac:dyDescent="0.25">
      <c r="B1" s="635" t="s">
        <v>545</v>
      </c>
    </row>
    <row r="2" spans="1:13" ht="12.75" customHeight="1" thickBot="1" x14ac:dyDescent="0.3"/>
    <row r="3" spans="1:13" ht="12.75" customHeight="1" x14ac:dyDescent="0.25">
      <c r="A3" s="665"/>
      <c r="B3" s="666"/>
      <c r="C3" s="666"/>
      <c r="D3" s="667" t="s">
        <v>546</v>
      </c>
      <c r="E3" s="667"/>
      <c r="F3" s="668"/>
      <c r="G3" s="669" t="s">
        <v>547</v>
      </c>
      <c r="H3" s="667"/>
      <c r="I3" s="668"/>
      <c r="J3" s="670" t="s">
        <v>548</v>
      </c>
      <c r="K3" s="671"/>
      <c r="L3" s="671"/>
      <c r="M3" s="106"/>
    </row>
    <row r="4" spans="1:13" ht="23.25" customHeight="1" x14ac:dyDescent="0.25">
      <c r="A4" s="665"/>
      <c r="B4" s="666"/>
      <c r="C4" s="666"/>
      <c r="D4" s="672">
        <v>2015</v>
      </c>
      <c r="E4" s="673">
        <v>2016</v>
      </c>
      <c r="F4" s="674">
        <v>2017</v>
      </c>
      <c r="G4" s="673">
        <v>2015</v>
      </c>
      <c r="H4" s="673">
        <v>2016</v>
      </c>
      <c r="I4" s="674">
        <v>2017</v>
      </c>
      <c r="J4" s="675" t="s">
        <v>549</v>
      </c>
      <c r="K4" s="675" t="s">
        <v>550</v>
      </c>
      <c r="L4" s="676" t="s">
        <v>551</v>
      </c>
      <c r="M4" s="106"/>
    </row>
    <row r="5" spans="1:13" ht="12.75" customHeight="1" x14ac:dyDescent="0.25">
      <c r="A5" s="677"/>
      <c r="B5" s="678" t="s">
        <v>74</v>
      </c>
      <c r="C5" s="679"/>
      <c r="D5" s="680">
        <v>0.77842208486105091</v>
      </c>
      <c r="E5" s="680">
        <v>0.77091602795266978</v>
      </c>
      <c r="F5" s="681">
        <v>0.77839552574259041</v>
      </c>
      <c r="G5" s="681">
        <v>6.7160054701156319E-3</v>
      </c>
      <c r="H5" s="681">
        <v>6.1327122739885855E-3</v>
      </c>
      <c r="I5" s="681">
        <v>6.7337984682029643E-3</v>
      </c>
      <c r="J5" s="682">
        <v>3.7973151931132518E-4</v>
      </c>
      <c r="K5" s="682">
        <v>4.4724222457005611E-8</v>
      </c>
      <c r="L5" s="683">
        <v>3.163378234633351E-2</v>
      </c>
      <c r="M5" s="106"/>
    </row>
    <row r="6" spans="1:13" ht="12.75" customHeight="1" x14ac:dyDescent="0.25">
      <c r="A6" s="684"/>
      <c r="B6" s="678" t="s">
        <v>416</v>
      </c>
      <c r="C6" s="679"/>
      <c r="D6" s="680">
        <v>0.82701020363417199</v>
      </c>
      <c r="E6" s="680">
        <v>0.8451449573115164</v>
      </c>
      <c r="F6" s="681">
        <v>0.83148239386487388</v>
      </c>
      <c r="G6" s="681">
        <v>4.4815804069865128E-3</v>
      </c>
      <c r="H6" s="681">
        <v>4.5472964983533509E-3</v>
      </c>
      <c r="I6" s="681">
        <v>4.7188480496856431E-3</v>
      </c>
      <c r="J6" s="682">
        <v>1.559471211730556E-5</v>
      </c>
      <c r="K6" s="682">
        <v>7.9872097360026979E-4</v>
      </c>
      <c r="L6" s="683">
        <v>3.0137199500351371E-2</v>
      </c>
      <c r="M6" s="106"/>
    </row>
    <row r="7" spans="1:13" ht="12.75" customHeight="1" x14ac:dyDescent="0.25">
      <c r="A7" s="684"/>
      <c r="B7" s="685" t="s">
        <v>552</v>
      </c>
      <c r="C7" s="686" t="s">
        <v>64</v>
      </c>
      <c r="D7" s="680">
        <v>0.89491849392413358</v>
      </c>
      <c r="E7" s="680">
        <v>0.86564819884950728</v>
      </c>
      <c r="F7" s="681">
        <v>0.86340878818397626</v>
      </c>
      <c r="G7" s="681">
        <v>1.3913093124408044E-3</v>
      </c>
      <c r="H7" s="681">
        <v>1.3177563515512094E-3</v>
      </c>
      <c r="I7" s="681">
        <v>1.3651564549514343E-3</v>
      </c>
      <c r="J7" s="682">
        <v>2.4065397218822414E-5</v>
      </c>
      <c r="K7" s="682">
        <v>0</v>
      </c>
      <c r="L7" s="683">
        <v>1.0300614005040174E-2</v>
      </c>
      <c r="M7" s="106"/>
    </row>
    <row r="8" spans="1:13" ht="12.75" customHeight="1" x14ac:dyDescent="0.25">
      <c r="A8" s="684"/>
      <c r="B8" s="687"/>
      <c r="C8" s="686" t="s">
        <v>68</v>
      </c>
      <c r="D8" s="680">
        <v>0.94515725640364856</v>
      </c>
      <c r="E8" s="680">
        <v>0.92798626485783353</v>
      </c>
      <c r="F8" s="681">
        <v>0.87852911370776132</v>
      </c>
      <c r="G8" s="681">
        <v>1.62695579162353E-3</v>
      </c>
      <c r="H8" s="681">
        <v>2.0361477121768755E-3</v>
      </c>
      <c r="I8" s="681">
        <v>2.8549965669487898E-3</v>
      </c>
      <c r="J8" s="682">
        <v>4.8335806638003778E-4</v>
      </c>
      <c r="K8" s="682">
        <v>1.7809035155021198E-4</v>
      </c>
      <c r="L8" s="683">
        <v>2.0395022829622411E-2</v>
      </c>
      <c r="M8" s="106"/>
    </row>
    <row r="9" spans="1:13" ht="12.75" customHeight="1" x14ac:dyDescent="0.25">
      <c r="A9" s="684"/>
      <c r="B9" s="687"/>
      <c r="C9" s="686" t="s">
        <v>418</v>
      </c>
      <c r="D9" s="680">
        <v>0.74581310368928755</v>
      </c>
      <c r="E9" s="680">
        <v>0.7403115177978622</v>
      </c>
      <c r="F9" s="681">
        <v>0.79836400753695602</v>
      </c>
      <c r="G9" s="681">
        <v>1.2686167323008944E-2</v>
      </c>
      <c r="H9" s="681">
        <v>1.1351469509143378E-2</v>
      </c>
      <c r="I9" s="681">
        <v>1.0103717763597118E-2</v>
      </c>
      <c r="J9" s="682">
        <v>0</v>
      </c>
      <c r="K9" s="682">
        <v>0</v>
      </c>
      <c r="L9" s="683">
        <v>5.2112210043769314E-2</v>
      </c>
      <c r="M9" s="106"/>
    </row>
    <row r="10" spans="1:13" ht="12.75" customHeight="1" x14ac:dyDescent="0.25">
      <c r="A10" s="684"/>
      <c r="B10" s="687"/>
      <c r="C10" s="686" t="s">
        <v>553</v>
      </c>
      <c r="D10" s="680">
        <v>0.98510387085827167</v>
      </c>
      <c r="E10" s="680">
        <v>0.98392792781410054</v>
      </c>
      <c r="F10" s="681">
        <v>0.992182736568611</v>
      </c>
      <c r="G10" s="681">
        <v>5.9228514966230166E-4</v>
      </c>
      <c r="H10" s="681">
        <v>5.0333527775397579E-4</v>
      </c>
      <c r="I10" s="681">
        <v>4.5761571861130401E-4</v>
      </c>
      <c r="J10" s="682">
        <v>0</v>
      </c>
      <c r="K10" s="682">
        <v>0</v>
      </c>
      <c r="L10" s="683">
        <v>5.9205025356251155E-2</v>
      </c>
      <c r="M10" s="106"/>
    </row>
    <row r="11" spans="1:13" ht="12.75" customHeight="1" x14ac:dyDescent="0.25">
      <c r="A11" s="684"/>
      <c r="B11" s="688"/>
      <c r="C11" s="689" t="s">
        <v>554</v>
      </c>
      <c r="D11" s="690">
        <v>0.91469604996712062</v>
      </c>
      <c r="E11" s="690">
        <v>0.890894417393016</v>
      </c>
      <c r="F11" s="690">
        <v>0.87596275201322371</v>
      </c>
      <c r="G11" s="690">
        <v>1.6563087950509944E-3</v>
      </c>
      <c r="H11" s="690">
        <v>1.6881888794916828E-3</v>
      </c>
      <c r="I11" s="690">
        <v>1.893134118649543E-3</v>
      </c>
      <c r="J11" s="691">
        <v>1.6544153133760285E-4</v>
      </c>
      <c r="K11" s="691">
        <v>2.8547695723453643E-5</v>
      </c>
      <c r="L11" s="692">
        <v>1.4626728316776492E-2</v>
      </c>
      <c r="M11" s="106"/>
    </row>
    <row r="12" spans="1:13" ht="12.75" customHeight="1" x14ac:dyDescent="0.25">
      <c r="A12" s="684"/>
      <c r="B12" s="685" t="s">
        <v>555</v>
      </c>
      <c r="C12" s="686" t="s">
        <v>82</v>
      </c>
      <c r="D12" s="680">
        <v>0.69734196073403898</v>
      </c>
      <c r="E12" s="680">
        <v>0.72381932458872023</v>
      </c>
      <c r="F12" s="681">
        <v>0.65085569010103206</v>
      </c>
      <c r="G12" s="681">
        <v>7.7630697523432242E-3</v>
      </c>
      <c r="H12" s="681">
        <v>8.2750389695082048E-3</v>
      </c>
      <c r="I12" s="681">
        <v>9.0390350472281909E-3</v>
      </c>
      <c r="J12" s="693">
        <v>1.112353961089008E-5</v>
      </c>
      <c r="K12" s="693">
        <v>4.4222293842876512E-4</v>
      </c>
      <c r="L12" s="694">
        <v>3.3700725306732411E-2</v>
      </c>
      <c r="M12" s="106"/>
    </row>
    <row r="13" spans="1:13" ht="12.75" customHeight="1" x14ac:dyDescent="0.25">
      <c r="A13" s="684"/>
      <c r="B13" s="687"/>
      <c r="C13" s="686" t="s">
        <v>80</v>
      </c>
      <c r="D13" s="680">
        <v>0.77070860614617509</v>
      </c>
      <c r="E13" s="680">
        <v>0.70661776368685947</v>
      </c>
      <c r="F13" s="681">
        <v>0.75257398211751958</v>
      </c>
      <c r="G13" s="681">
        <v>3.3215540436255728E-3</v>
      </c>
      <c r="H13" s="681">
        <v>3.615505055480622E-3</v>
      </c>
      <c r="I13" s="681">
        <v>4.9700607771384978E-3</v>
      </c>
      <c r="J13" s="693">
        <v>1.6281558036491221E-4</v>
      </c>
      <c r="K13" s="693">
        <v>1.1232426497056232E-5</v>
      </c>
      <c r="L13" s="694">
        <v>2.4291930773900582E-2</v>
      </c>
      <c r="M13" s="106"/>
    </row>
    <row r="14" spans="1:13" ht="12.75" customHeight="1" x14ac:dyDescent="0.25">
      <c r="A14" s="684"/>
      <c r="B14" s="687"/>
      <c r="C14" s="686" t="s">
        <v>84</v>
      </c>
      <c r="D14" s="680">
        <v>0.75466620690528141</v>
      </c>
      <c r="E14" s="680">
        <v>0.79884957912959331</v>
      </c>
      <c r="F14" s="681">
        <v>0.81302704940408077</v>
      </c>
      <c r="G14" s="681">
        <v>4.931360314273674E-3</v>
      </c>
      <c r="H14" s="681">
        <v>4.7971151467229292E-3</v>
      </c>
      <c r="I14" s="681">
        <v>5.611604675096785E-3</v>
      </c>
      <c r="J14" s="693">
        <v>2.3637411673230123E-5</v>
      </c>
      <c r="K14" s="693">
        <v>1.6539104706056243E-4</v>
      </c>
      <c r="L14" s="694">
        <v>3.4851478312305124E-2</v>
      </c>
      <c r="M14" s="106"/>
    </row>
    <row r="15" spans="1:13" ht="12.75" customHeight="1" x14ac:dyDescent="0.25">
      <c r="A15" s="684"/>
      <c r="B15" s="687"/>
      <c r="C15" s="686" t="s">
        <v>83</v>
      </c>
      <c r="D15" s="680">
        <v>0.83150274911940436</v>
      </c>
      <c r="E15" s="680">
        <v>0.79403206126460624</v>
      </c>
      <c r="F15" s="681">
        <v>0.84986109280032629</v>
      </c>
      <c r="G15" s="681">
        <v>6.6259870868887261E-3</v>
      </c>
      <c r="H15" s="681">
        <v>7.0977996793189658E-3</v>
      </c>
      <c r="I15" s="681">
        <v>6.2645905190800259E-3</v>
      </c>
      <c r="J15" s="693">
        <v>1.1809779893248616E-5</v>
      </c>
      <c r="K15" s="693">
        <v>2.7224276270726102E-4</v>
      </c>
      <c r="L15" s="694">
        <v>4.4957883758975664E-2</v>
      </c>
      <c r="M15" s="106"/>
    </row>
    <row r="16" spans="1:13" ht="12.75" customHeight="1" x14ac:dyDescent="0.25">
      <c r="A16" s="684"/>
      <c r="B16" s="687"/>
      <c r="C16" s="686" t="s">
        <v>87</v>
      </c>
      <c r="D16" s="680">
        <v>0.65144043881378866</v>
      </c>
      <c r="E16" s="680">
        <v>0.67150291062484357</v>
      </c>
      <c r="F16" s="681">
        <v>0.70660208688336457</v>
      </c>
      <c r="G16" s="681">
        <v>1.3745066431437041E-2</v>
      </c>
      <c r="H16" s="681">
        <v>1.3260336239259667E-2</v>
      </c>
      <c r="I16" s="681">
        <v>1.2028249359387337E-2</v>
      </c>
      <c r="J16" s="693">
        <v>9.6889253633860652E-6</v>
      </c>
      <c r="K16" s="693">
        <v>5.4605003022540016E-4</v>
      </c>
      <c r="L16" s="694">
        <v>4.2781347870051195E-2</v>
      </c>
      <c r="M16" s="106"/>
    </row>
    <row r="17" spans="1:13" ht="12.75" customHeight="1" x14ac:dyDescent="0.25">
      <c r="A17" s="684"/>
      <c r="B17" s="687"/>
      <c r="C17" s="686" t="s">
        <v>424</v>
      </c>
      <c r="D17" s="680">
        <v>0.77307284624111228</v>
      </c>
      <c r="E17" s="680">
        <v>0.78508055900539175</v>
      </c>
      <c r="F17" s="681">
        <v>0.78274775098128302</v>
      </c>
      <c r="G17" s="681">
        <v>7.1606031403357454E-3</v>
      </c>
      <c r="H17" s="681">
        <v>7.1210668012549735E-3</v>
      </c>
      <c r="I17" s="681">
        <v>7.2819571686822916E-3</v>
      </c>
      <c r="J17" s="693">
        <v>8.8559217216637567E-6</v>
      </c>
      <c r="K17" s="693">
        <v>2.0239203707140389E-2</v>
      </c>
      <c r="L17" s="694">
        <v>3.3591999028806843E-2</v>
      </c>
      <c r="M17" s="106"/>
    </row>
    <row r="18" spans="1:13" ht="12.75" customHeight="1" x14ac:dyDescent="0.25">
      <c r="A18" s="684"/>
      <c r="B18" s="687"/>
      <c r="C18" s="686" t="s">
        <v>88</v>
      </c>
      <c r="D18" s="680">
        <v>0.84761803193527852</v>
      </c>
      <c r="E18" s="680">
        <v>0.86841718098917187</v>
      </c>
      <c r="F18" s="681">
        <v>0.83137066666319015</v>
      </c>
      <c r="G18" s="681">
        <v>5.3802509994729754E-3</v>
      </c>
      <c r="H18" s="681">
        <v>6.196213507375945E-3</v>
      </c>
      <c r="I18" s="681">
        <v>7.9173820021947346E-3</v>
      </c>
      <c r="J18" s="693">
        <v>9.0642264390532753E-6</v>
      </c>
      <c r="K18" s="693">
        <v>1.7138432376286429E-4</v>
      </c>
      <c r="L18" s="694">
        <v>5.0592007761166839E-2</v>
      </c>
      <c r="M18" s="106"/>
    </row>
    <row r="19" spans="1:13" ht="12.75" customHeight="1" x14ac:dyDescent="0.25">
      <c r="A19" s="684"/>
      <c r="B19" s="687"/>
      <c r="C19" s="686" t="s">
        <v>426</v>
      </c>
      <c r="D19" s="680">
        <v>0.78950929865597264</v>
      </c>
      <c r="E19" s="680">
        <v>0.83918644629278039</v>
      </c>
      <c r="F19" s="681">
        <v>0.69763792087808296</v>
      </c>
      <c r="G19" s="681">
        <v>3.1756558430741247E-3</v>
      </c>
      <c r="H19" s="681">
        <v>2.8569484662731913E-3</v>
      </c>
      <c r="I19" s="681">
        <v>4.6439417266337076E-3</v>
      </c>
      <c r="J19" s="693">
        <v>4.1130753642642265E-6</v>
      </c>
      <c r="K19" s="693">
        <v>0</v>
      </c>
      <c r="L19" s="694">
        <v>2.9602640047733816E-2</v>
      </c>
      <c r="M19" s="106"/>
    </row>
    <row r="20" spans="1:13" ht="12.75" customHeight="1" x14ac:dyDescent="0.25">
      <c r="A20" s="684"/>
      <c r="B20" s="687"/>
      <c r="C20" s="686" t="s">
        <v>556</v>
      </c>
      <c r="D20" s="680">
        <v>0.76188074180831655</v>
      </c>
      <c r="E20" s="680">
        <v>0.78744592937742408</v>
      </c>
      <c r="F20" s="681">
        <v>0.76494500508343477</v>
      </c>
      <c r="G20" s="681">
        <v>3.6221664498750561E-3</v>
      </c>
      <c r="H20" s="681">
        <v>4.8645742038233583E-3</v>
      </c>
      <c r="I20" s="681">
        <v>6.0221113632511021E-3</v>
      </c>
      <c r="J20" s="693">
        <v>6.4301695043592074E-7</v>
      </c>
      <c r="K20" s="693">
        <v>0</v>
      </c>
      <c r="L20" s="694">
        <v>3.4723775979459547E-2</v>
      </c>
      <c r="M20" s="106"/>
    </row>
    <row r="21" spans="1:13" ht="12.75" customHeight="1" x14ac:dyDescent="0.25">
      <c r="A21" s="684"/>
      <c r="B21" s="687"/>
      <c r="C21" s="686" t="s">
        <v>557</v>
      </c>
      <c r="D21" s="680">
        <v>0.83730649329793494</v>
      </c>
      <c r="E21" s="680">
        <v>0.43745258249035024</v>
      </c>
      <c r="F21" s="681">
        <v>0.7969499650093963</v>
      </c>
      <c r="G21" s="681">
        <v>5.7063334303949923E-3</v>
      </c>
      <c r="H21" s="681">
        <v>3.1778380605489982E-3</v>
      </c>
      <c r="I21" s="681">
        <v>5.4320975541739423E-3</v>
      </c>
      <c r="J21" s="693">
        <v>1.9800425946018404E-6</v>
      </c>
      <c r="K21" s="693">
        <v>0</v>
      </c>
      <c r="L21" s="694">
        <v>2.977099591244101E-2</v>
      </c>
      <c r="M21" s="106"/>
    </row>
    <row r="22" spans="1:13" ht="12.75" customHeight="1" x14ac:dyDescent="0.25">
      <c r="A22" s="684"/>
      <c r="B22" s="687"/>
      <c r="C22" s="686" t="s">
        <v>558</v>
      </c>
      <c r="D22" s="680">
        <v>0.5355584146396466</v>
      </c>
      <c r="E22" s="680">
        <v>0.47032975407343125</v>
      </c>
      <c r="F22" s="681">
        <v>0.5353198031832006</v>
      </c>
      <c r="G22" s="681">
        <v>6.6948542129148022E-3</v>
      </c>
      <c r="H22" s="681">
        <v>1.3476459502129612E-2</v>
      </c>
      <c r="I22" s="681">
        <v>2.1224089865073001E-2</v>
      </c>
      <c r="J22" s="693">
        <v>0</v>
      </c>
      <c r="K22" s="693">
        <v>0</v>
      </c>
      <c r="L22" s="694">
        <v>4.5941318807934228E-2</v>
      </c>
      <c r="M22" s="106"/>
    </row>
    <row r="23" spans="1:13" ht="12.75" customHeight="1" x14ac:dyDescent="0.25">
      <c r="A23" s="684"/>
      <c r="B23" s="687"/>
      <c r="C23" s="686" t="s">
        <v>559</v>
      </c>
      <c r="D23" s="680">
        <v>0.91763468992193131</v>
      </c>
      <c r="E23" s="680">
        <v>0.90287909574394687</v>
      </c>
      <c r="F23" s="681">
        <v>0.8188601683800778</v>
      </c>
      <c r="G23" s="681">
        <v>2.2862834033545729E-3</v>
      </c>
      <c r="H23" s="681">
        <v>1.9083896489916121E-3</v>
      </c>
      <c r="I23" s="681">
        <v>3.0259349629076187E-3</v>
      </c>
      <c r="J23" s="693">
        <v>0</v>
      </c>
      <c r="K23" s="693">
        <v>0</v>
      </c>
      <c r="L23" s="694">
        <v>1.6726918126763843E-2</v>
      </c>
      <c r="M23" s="106"/>
    </row>
    <row r="24" spans="1:13" ht="12.75" customHeight="1" x14ac:dyDescent="0.25">
      <c r="A24" s="684"/>
      <c r="B24" s="687"/>
      <c r="C24" s="686" t="s">
        <v>560</v>
      </c>
      <c r="D24" s="680">
        <v>0.63868285207416187</v>
      </c>
      <c r="E24" s="680">
        <v>0.76851588996506459</v>
      </c>
      <c r="F24" s="681">
        <v>0.64709555091571269</v>
      </c>
      <c r="G24" s="681">
        <v>9.8032317994872394E-3</v>
      </c>
      <c r="H24" s="681">
        <v>1.056091981100056E-2</v>
      </c>
      <c r="I24" s="681">
        <v>1.7490312723443282E-2</v>
      </c>
      <c r="J24" s="693">
        <v>7.3819203328426435E-5</v>
      </c>
      <c r="K24" s="693">
        <v>0</v>
      </c>
      <c r="L24" s="694">
        <v>4.9546783537901484E-2</v>
      </c>
      <c r="M24" s="106"/>
    </row>
    <row r="25" spans="1:13" ht="12.75" customHeight="1" x14ac:dyDescent="0.25">
      <c r="A25" s="684"/>
      <c r="B25" s="687"/>
      <c r="C25" s="686" t="s">
        <v>561</v>
      </c>
      <c r="D25" s="680">
        <v>0.62351870953367572</v>
      </c>
      <c r="E25" s="680">
        <v>0.64046308596029655</v>
      </c>
      <c r="F25" s="681">
        <v>0.71456418135584321</v>
      </c>
      <c r="G25" s="681">
        <v>1.0073704903266737E-2</v>
      </c>
      <c r="H25" s="681">
        <v>1.3146693488825606E-2</v>
      </c>
      <c r="I25" s="681">
        <v>1.2694881465248175E-2</v>
      </c>
      <c r="J25" s="693">
        <v>0</v>
      </c>
      <c r="K25" s="693">
        <v>5.3915565960327198E-2</v>
      </c>
      <c r="L25" s="694">
        <v>4.4465025277290751E-2</v>
      </c>
      <c r="M25" s="106"/>
    </row>
    <row r="26" spans="1:13" ht="12.75" customHeight="1" x14ac:dyDescent="0.25">
      <c r="A26" s="684"/>
      <c r="B26" s="687"/>
      <c r="C26" s="686" t="s">
        <v>562</v>
      </c>
      <c r="D26" s="680">
        <v>0.69971649420597792</v>
      </c>
      <c r="E26" s="680">
        <v>0.4604047612832578</v>
      </c>
      <c r="F26" s="681">
        <v>0.69836004834601184</v>
      </c>
      <c r="G26" s="681">
        <v>9.2130119853282167E-3</v>
      </c>
      <c r="H26" s="681">
        <v>6.2690909236327013E-3</v>
      </c>
      <c r="I26" s="681">
        <v>8.3117713705902849E-3</v>
      </c>
      <c r="J26" s="693">
        <v>3.7448432397059972E-7</v>
      </c>
      <c r="K26" s="693">
        <v>0</v>
      </c>
      <c r="L26" s="694">
        <v>2.7561738788309965E-2</v>
      </c>
      <c r="M26" s="106"/>
    </row>
    <row r="27" spans="1:13" ht="12.75" customHeight="1" x14ac:dyDescent="0.25">
      <c r="A27" s="684"/>
      <c r="B27" s="687"/>
      <c r="C27" s="686" t="s">
        <v>563</v>
      </c>
      <c r="D27" s="680">
        <v>0.56674950711180805</v>
      </c>
      <c r="E27" s="680">
        <v>0.63031106895614752</v>
      </c>
      <c r="F27" s="681">
        <v>0.35593558500207795</v>
      </c>
      <c r="G27" s="681">
        <v>1.5345827881612314E-2</v>
      </c>
      <c r="H27" s="681">
        <v>6.8203682372253334E-3</v>
      </c>
      <c r="I27" s="681">
        <v>7.4260345182482939E-3</v>
      </c>
      <c r="J27" s="693">
        <v>1.382579589860365E-4</v>
      </c>
      <c r="K27" s="693">
        <v>0</v>
      </c>
      <c r="L27" s="694">
        <v>1.14541723833257E-2</v>
      </c>
      <c r="M27" s="106"/>
    </row>
    <row r="28" spans="1:13" ht="12.75" customHeight="1" x14ac:dyDescent="0.25">
      <c r="A28" s="684"/>
      <c r="B28" s="687"/>
      <c r="C28" s="686" t="s">
        <v>89</v>
      </c>
      <c r="D28" s="680">
        <v>0.28351154421377756</v>
      </c>
      <c r="E28" s="680">
        <v>0.88013166643406393</v>
      </c>
      <c r="F28" s="681">
        <v>0.8746493058472472</v>
      </c>
      <c r="G28" s="681">
        <v>3.1227136009703035E-3</v>
      </c>
      <c r="H28" s="681">
        <v>5.2496682574891731E-3</v>
      </c>
      <c r="I28" s="681">
        <v>6.7879521121250548E-3</v>
      </c>
      <c r="J28" s="693">
        <v>1.1095294469968217E-5</v>
      </c>
      <c r="K28" s="693">
        <v>0</v>
      </c>
      <c r="L28" s="694">
        <v>5.4113344250450834E-2</v>
      </c>
      <c r="M28" s="106"/>
    </row>
    <row r="29" spans="1:13" ht="12.75" customHeight="1" x14ac:dyDescent="0.25">
      <c r="A29" s="684"/>
      <c r="B29" s="687"/>
      <c r="C29" s="686" t="s">
        <v>564</v>
      </c>
      <c r="D29" s="680">
        <v>0.92149574816085977</v>
      </c>
      <c r="E29" s="680">
        <v>0.93144313691819758</v>
      </c>
      <c r="F29" s="681">
        <v>0.87804858099930028</v>
      </c>
      <c r="G29" s="681">
        <v>4.0643376052670547E-3</v>
      </c>
      <c r="H29" s="681">
        <v>3.8581254158821026E-3</v>
      </c>
      <c r="I29" s="681">
        <v>5.5177280203955329E-3</v>
      </c>
      <c r="J29" s="693">
        <v>0</v>
      </c>
      <c r="K29" s="693">
        <v>1.742269773346249E-2</v>
      </c>
      <c r="L29" s="694">
        <v>4.6462592505389026E-2</v>
      </c>
      <c r="M29" s="106"/>
    </row>
    <row r="30" spans="1:13" ht="12.75" customHeight="1" x14ac:dyDescent="0.25">
      <c r="A30" s="684"/>
      <c r="B30" s="687"/>
      <c r="C30" s="686" t="s">
        <v>565</v>
      </c>
      <c r="D30" s="680">
        <v>0.86096217252655671</v>
      </c>
      <c r="E30" s="680">
        <v>0.64109666025349576</v>
      </c>
      <c r="F30" s="681">
        <v>0.86398804312998345</v>
      </c>
      <c r="G30" s="681">
        <v>3.3352576617596726E-3</v>
      </c>
      <c r="H30" s="681">
        <v>2.4537844020027944E-3</v>
      </c>
      <c r="I30" s="681">
        <v>6.8298853441244138E-3</v>
      </c>
      <c r="J30" s="693">
        <v>0</v>
      </c>
      <c r="K30" s="693">
        <v>0</v>
      </c>
      <c r="L30" s="694">
        <v>5.951670531204422E-2</v>
      </c>
      <c r="M30" s="106"/>
    </row>
    <row r="31" spans="1:13" ht="12.75" customHeight="1" x14ac:dyDescent="0.25">
      <c r="A31" s="684"/>
      <c r="B31" s="687"/>
      <c r="C31" s="686" t="s">
        <v>566</v>
      </c>
      <c r="D31" s="680">
        <v>0.84514809613343889</v>
      </c>
      <c r="E31" s="680">
        <v>0.85049451162953904</v>
      </c>
      <c r="F31" s="681">
        <v>0.84622419201973542</v>
      </c>
      <c r="G31" s="681">
        <v>7.0601400237626216E-3</v>
      </c>
      <c r="H31" s="681">
        <v>6.3909148800839139E-3</v>
      </c>
      <c r="I31" s="681">
        <v>8.4500707838106905E-3</v>
      </c>
      <c r="J31" s="693">
        <v>0</v>
      </c>
      <c r="K31" s="693">
        <v>0</v>
      </c>
      <c r="L31" s="694">
        <v>5.6584281682086797E-2</v>
      </c>
      <c r="M31" s="106"/>
    </row>
    <row r="32" spans="1:13" ht="12.75" customHeight="1" x14ac:dyDescent="0.25">
      <c r="A32" s="684"/>
      <c r="B32" s="687"/>
      <c r="C32" s="686" t="s">
        <v>567</v>
      </c>
      <c r="D32" s="680">
        <v>0.2753574136590472</v>
      </c>
      <c r="E32" s="680">
        <v>0.53688700118129717</v>
      </c>
      <c r="F32" s="681">
        <v>0.54497509294239488</v>
      </c>
      <c r="G32" s="681">
        <v>3.9230775779137521E-2</v>
      </c>
      <c r="H32" s="681">
        <v>1.4290847085010447E-2</v>
      </c>
      <c r="I32" s="681">
        <v>1.894431956506509E-2</v>
      </c>
      <c r="J32" s="693">
        <v>1.8720022606232459E-4</v>
      </c>
      <c r="K32" s="693">
        <v>0</v>
      </c>
      <c r="L32" s="694">
        <v>4.1454778409172006E-2</v>
      </c>
      <c r="M32" s="106"/>
    </row>
    <row r="33" spans="1:13" ht="12.75" customHeight="1" x14ac:dyDescent="0.25">
      <c r="A33" s="684"/>
      <c r="B33" s="687"/>
      <c r="C33" s="686" t="s">
        <v>568</v>
      </c>
      <c r="D33" s="680">
        <v>0.83056992928524231</v>
      </c>
      <c r="E33" s="680">
        <v>0.82895218640639867</v>
      </c>
      <c r="F33" s="681">
        <v>0.92159131406451977</v>
      </c>
      <c r="G33" s="681">
        <v>1.0042165827112454E-2</v>
      </c>
      <c r="H33" s="681">
        <v>8.0431571651592287E-3</v>
      </c>
      <c r="I33" s="681">
        <v>4.4234176267259626E-3</v>
      </c>
      <c r="J33" s="693">
        <v>0</v>
      </c>
      <c r="K33" s="693" t="s">
        <v>263</v>
      </c>
      <c r="L33" s="694">
        <v>5.6414892992414582E-2</v>
      </c>
      <c r="M33" s="106"/>
    </row>
    <row r="34" spans="1:13" ht="12.75" customHeight="1" x14ac:dyDescent="0.25">
      <c r="A34" s="684"/>
      <c r="B34" s="687"/>
      <c r="C34" s="686" t="s">
        <v>569</v>
      </c>
      <c r="D34" s="680">
        <v>0.24224909719950044</v>
      </c>
      <c r="E34" s="680">
        <v>0.23267704648129553</v>
      </c>
      <c r="F34" s="681">
        <v>0.70037366044858829</v>
      </c>
      <c r="G34" s="681">
        <v>2.8250724024605441E-3</v>
      </c>
      <c r="H34" s="681">
        <v>3.2731133557297484E-3</v>
      </c>
      <c r="I34" s="681">
        <v>8.4418619143111356E-3</v>
      </c>
      <c r="J34" s="693">
        <v>0</v>
      </c>
      <c r="K34" s="693">
        <v>0</v>
      </c>
      <c r="L34" s="694">
        <v>3.1788156953482652E-2</v>
      </c>
      <c r="M34" s="106"/>
    </row>
    <row r="35" spans="1:13" ht="12.75" customHeight="1" x14ac:dyDescent="0.25">
      <c r="A35" s="684"/>
      <c r="B35" s="687"/>
      <c r="C35" s="686" t="s">
        <v>570</v>
      </c>
      <c r="D35" s="680">
        <v>0.668488956164769</v>
      </c>
      <c r="E35" s="680">
        <v>0.80429661294973609</v>
      </c>
      <c r="F35" s="681">
        <v>0.71678816954880475</v>
      </c>
      <c r="G35" s="681">
        <v>5.5527791077309265E-3</v>
      </c>
      <c r="H35" s="681">
        <v>5.7273491914635339E-3</v>
      </c>
      <c r="I35" s="681">
        <v>1.1773163695014017E-2</v>
      </c>
      <c r="J35" s="693">
        <v>0</v>
      </c>
      <c r="K35" s="693">
        <v>0</v>
      </c>
      <c r="L35" s="694">
        <v>4.1590568912965767E-2</v>
      </c>
      <c r="M35" s="106"/>
    </row>
    <row r="36" spans="1:13" ht="12.75" customHeight="1" x14ac:dyDescent="0.25">
      <c r="A36" s="684"/>
      <c r="B36" s="687"/>
      <c r="C36" s="686" t="s">
        <v>571</v>
      </c>
      <c r="D36" s="680">
        <v>0.62242454247750412</v>
      </c>
      <c r="E36" s="680">
        <v>0.67823037769065631</v>
      </c>
      <c r="F36" s="681">
        <v>0.65178927861782809</v>
      </c>
      <c r="G36" s="681">
        <v>1.7348317927469721E-2</v>
      </c>
      <c r="H36" s="681">
        <v>1.3826181020372605E-2</v>
      </c>
      <c r="I36" s="681">
        <v>1.5319125557699449E-2</v>
      </c>
      <c r="J36" s="693">
        <v>2.8944684648563496E-5</v>
      </c>
      <c r="K36" s="693">
        <v>0</v>
      </c>
      <c r="L36" s="694">
        <v>4.3941156879387815E-2</v>
      </c>
      <c r="M36" s="106"/>
    </row>
    <row r="37" spans="1:13" ht="12.75" customHeight="1" x14ac:dyDescent="0.25">
      <c r="A37" s="684"/>
      <c r="B37" s="687"/>
      <c r="C37" s="686" t="s">
        <v>572</v>
      </c>
      <c r="D37" s="680">
        <v>0.27691732887336923</v>
      </c>
      <c r="E37" s="680">
        <v>0.26501626125465599</v>
      </c>
      <c r="F37" s="681">
        <v>0.2390744743521096</v>
      </c>
      <c r="G37" s="681">
        <v>4.3244043569675011E-2</v>
      </c>
      <c r="H37" s="681">
        <v>3.0838243976865819E-2</v>
      </c>
      <c r="I37" s="681">
        <v>3.7149486445366586E-2</v>
      </c>
      <c r="J37" s="693">
        <v>0</v>
      </c>
      <c r="K37" s="693" t="s">
        <v>263</v>
      </c>
      <c r="L37" s="694">
        <v>4.8821448608568664E-2</v>
      </c>
      <c r="M37" s="106"/>
    </row>
    <row r="38" spans="1:13" ht="12.75" customHeight="1" x14ac:dyDescent="0.25">
      <c r="A38" s="684"/>
      <c r="B38" s="687"/>
      <c r="C38" s="686" t="s">
        <v>573</v>
      </c>
      <c r="D38" s="680">
        <v>0.18644577851302924</v>
      </c>
      <c r="E38" s="680">
        <v>0.58987876719420496</v>
      </c>
      <c r="F38" s="681">
        <v>0.70566460857451085</v>
      </c>
      <c r="G38" s="681">
        <v>4.8782204781041123E-2</v>
      </c>
      <c r="H38" s="681">
        <v>2.3676436413558256E-2</v>
      </c>
      <c r="I38" s="681">
        <v>1.7314900992473733E-2</v>
      </c>
      <c r="J38" s="693">
        <v>0</v>
      </c>
      <c r="K38" s="693" t="s">
        <v>263</v>
      </c>
      <c r="L38" s="694">
        <v>5.8827111848888863E-2</v>
      </c>
      <c r="M38" s="106"/>
    </row>
    <row r="39" spans="1:13" ht="12.75" customHeight="1" x14ac:dyDescent="0.25">
      <c r="A39" s="684"/>
      <c r="B39" s="688"/>
      <c r="C39" s="689" t="s">
        <v>574</v>
      </c>
      <c r="D39" s="690">
        <v>0.74620475897142691</v>
      </c>
      <c r="E39" s="690">
        <v>0.73615163962054297</v>
      </c>
      <c r="F39" s="690">
        <v>0.7402173313756959</v>
      </c>
      <c r="G39" s="690">
        <v>6.3769224333940586E-3</v>
      </c>
      <c r="H39" s="690">
        <v>6.5888270675902435E-3</v>
      </c>
      <c r="I39" s="690">
        <v>7.5815550126379846E-3</v>
      </c>
      <c r="J39" s="691">
        <v>3.6033146493372817E-5</v>
      </c>
      <c r="K39" s="691">
        <v>3.1077512495530566E-4</v>
      </c>
      <c r="L39" s="692">
        <v>3.4906115102985885E-2</v>
      </c>
      <c r="M39" s="106"/>
    </row>
    <row r="40" spans="1:13" ht="12.75" customHeight="1" x14ac:dyDescent="0.25">
      <c r="A40" s="684"/>
      <c r="B40" s="678" t="s">
        <v>76</v>
      </c>
      <c r="C40" s="679"/>
      <c r="D40" s="680">
        <v>0.85027333030937235</v>
      </c>
      <c r="E40" s="680">
        <v>0.8577959212609263</v>
      </c>
      <c r="F40" s="681">
        <v>0.8108728679419579</v>
      </c>
      <c r="G40" s="681">
        <v>2.9931414475318774E-3</v>
      </c>
      <c r="H40" s="681">
        <v>3.489596096793298E-3</v>
      </c>
      <c r="I40" s="681">
        <v>2.76679211389086E-3</v>
      </c>
      <c r="J40" s="693">
        <v>1.1923748355049795E-4</v>
      </c>
      <c r="K40" s="693">
        <v>2.3066578835595868E-3</v>
      </c>
      <c r="L40" s="694">
        <v>1.6337100315633325E-2</v>
      </c>
      <c r="M40" s="106"/>
    </row>
    <row r="41" spans="1:13" ht="12.75" customHeight="1" x14ac:dyDescent="0.25">
      <c r="A41" s="684"/>
      <c r="B41" s="678" t="s">
        <v>67</v>
      </c>
      <c r="C41" s="679"/>
      <c r="D41" s="680">
        <v>0.78009235304791369</v>
      </c>
      <c r="E41" s="680">
        <v>0.77102228918697613</v>
      </c>
      <c r="F41" s="681">
        <v>0.77690217108777737</v>
      </c>
      <c r="G41" s="681">
        <v>6.216675355322829E-3</v>
      </c>
      <c r="H41" s="681">
        <v>6.3307141716559805E-3</v>
      </c>
      <c r="I41" s="681">
        <v>6.5541838592288243E-3</v>
      </c>
      <c r="J41" s="693">
        <v>9.5243687044356163E-5</v>
      </c>
      <c r="K41" s="693">
        <v>9.9415959078698278E-5</v>
      </c>
      <c r="L41" s="694">
        <v>3.2939157777176556E-2</v>
      </c>
      <c r="M41" s="106"/>
    </row>
    <row r="42" spans="1:13" ht="12.75" customHeight="1" x14ac:dyDescent="0.25">
      <c r="A42" s="684"/>
      <c r="B42" s="678" t="s">
        <v>75</v>
      </c>
      <c r="C42" s="679"/>
      <c r="D42" s="680">
        <v>0.76215085675021355</v>
      </c>
      <c r="E42" s="680">
        <v>0.7370235228157922</v>
      </c>
      <c r="F42" s="681">
        <v>0.78601222234262946</v>
      </c>
      <c r="G42" s="681">
        <v>8.0832893375558292E-3</v>
      </c>
      <c r="H42" s="681">
        <v>7.6386327718738559E-3</v>
      </c>
      <c r="I42" s="681">
        <v>8.0767164614381493E-3</v>
      </c>
      <c r="J42" s="693">
        <v>3.8093919122859438E-4</v>
      </c>
      <c r="K42" s="693">
        <v>2.5864063707166991E-2</v>
      </c>
      <c r="L42" s="694">
        <v>3.6428855917596224E-2</v>
      </c>
      <c r="M42" s="106"/>
    </row>
    <row r="43" spans="1:13" ht="12.75" customHeight="1" x14ac:dyDescent="0.25">
      <c r="A43" s="684"/>
      <c r="B43" s="678" t="s">
        <v>70</v>
      </c>
      <c r="C43" s="679"/>
      <c r="D43" s="680">
        <v>0.99687375571546</v>
      </c>
      <c r="E43" s="680">
        <v>0.99730617680169886</v>
      </c>
      <c r="F43" s="681">
        <v>0.99747281569861379</v>
      </c>
      <c r="G43" s="681">
        <v>4.5649878725362048E-4</v>
      </c>
      <c r="H43" s="681">
        <v>2.6298373392025248E-4</v>
      </c>
      <c r="I43" s="681">
        <v>3.8791721175029784E-4</v>
      </c>
      <c r="J43" s="693">
        <v>2.4722199805005389E-4</v>
      </c>
      <c r="K43" s="693">
        <v>0</v>
      </c>
      <c r="L43" s="694">
        <v>5.6374635963806791E-2</v>
      </c>
      <c r="M43" s="106"/>
    </row>
    <row r="44" spans="1:13" ht="12.75" customHeight="1" x14ac:dyDescent="0.25">
      <c r="A44" s="684"/>
      <c r="B44" s="678" t="s">
        <v>69</v>
      </c>
      <c r="C44" s="679"/>
      <c r="D44" s="680">
        <v>0.91015913685361416</v>
      </c>
      <c r="E44" s="680">
        <v>0.9355146173594856</v>
      </c>
      <c r="F44" s="681">
        <v>0.93508698911920307</v>
      </c>
      <c r="G44" s="681">
        <v>2.0967283163879449E-3</v>
      </c>
      <c r="H44" s="681">
        <v>1.8271645956795977E-3</v>
      </c>
      <c r="I44" s="681">
        <v>1.966534513060086E-3</v>
      </c>
      <c r="J44" s="693">
        <v>2.922255449730912E-6</v>
      </c>
      <c r="K44" s="693">
        <v>0</v>
      </c>
      <c r="L44" s="694">
        <v>3.5314207269670037E-2</v>
      </c>
      <c r="M44" s="106"/>
    </row>
    <row r="45" spans="1:13" ht="12.75" customHeight="1" x14ac:dyDescent="0.25">
      <c r="A45" s="684"/>
      <c r="B45" s="678" t="s">
        <v>65</v>
      </c>
      <c r="C45" s="679"/>
      <c r="D45" s="680">
        <v>0.94347361703150967</v>
      </c>
      <c r="E45" s="680">
        <v>0.94773767494615357</v>
      </c>
      <c r="F45" s="681">
        <v>0.93738361518953595</v>
      </c>
      <c r="G45" s="681">
        <v>2.9541551510476423E-3</v>
      </c>
      <c r="H45" s="681">
        <v>2.5490642317547584E-3</v>
      </c>
      <c r="I45" s="681">
        <v>3.2424145836340741E-3</v>
      </c>
      <c r="J45" s="693">
        <v>2.2920808627565763E-5</v>
      </c>
      <c r="K45" s="693">
        <v>0</v>
      </c>
      <c r="L45" s="694">
        <v>5.179857173984289E-2</v>
      </c>
      <c r="M45" s="106"/>
    </row>
    <row r="46" spans="1:13" ht="12.75" customHeight="1" x14ac:dyDescent="0.25">
      <c r="A46" s="684"/>
      <c r="B46" s="678" t="s">
        <v>66</v>
      </c>
      <c r="C46" s="679"/>
      <c r="D46" s="680">
        <v>0.69631970264252674</v>
      </c>
      <c r="E46" s="680">
        <v>0.74692779210549898</v>
      </c>
      <c r="F46" s="681">
        <v>0.720779530917672</v>
      </c>
      <c r="G46" s="681">
        <v>7.0304284729720105E-3</v>
      </c>
      <c r="H46" s="681">
        <v>6.3350263406388137E-3</v>
      </c>
      <c r="I46" s="681">
        <v>6.4029115727710023E-3</v>
      </c>
      <c r="J46" s="693">
        <v>6.0665666672116847E-5</v>
      </c>
      <c r="K46" s="693">
        <v>6.8624182543851407E-4</v>
      </c>
      <c r="L46" s="694">
        <v>2.3968365872992822E-2</v>
      </c>
      <c r="M46" s="106"/>
    </row>
    <row r="47" spans="1:13" ht="12.75" customHeight="1" x14ac:dyDescent="0.25">
      <c r="A47" s="684"/>
      <c r="B47" s="678" t="s">
        <v>419</v>
      </c>
      <c r="C47" s="679"/>
      <c r="D47" s="680">
        <v>7.7700720176006335E-2</v>
      </c>
      <c r="E47" s="680">
        <v>0.84188269763155499</v>
      </c>
      <c r="F47" s="681">
        <v>0.86645256791446534</v>
      </c>
      <c r="G47" s="681">
        <v>5.1745281196388326E-2</v>
      </c>
      <c r="H47" s="681">
        <v>9.2014827233742828E-3</v>
      </c>
      <c r="I47" s="681">
        <v>6.2006693459373922E-3</v>
      </c>
      <c r="J47" s="693">
        <v>1.8183651056506414E-3</v>
      </c>
      <c r="K47" s="693">
        <v>0</v>
      </c>
      <c r="L47" s="694">
        <v>3.5947353503573691E-2</v>
      </c>
      <c r="M47" s="106"/>
    </row>
    <row r="48" spans="1:13" ht="12.75" customHeight="1" x14ac:dyDescent="0.25">
      <c r="A48" s="684"/>
      <c r="B48" s="678" t="s">
        <v>77</v>
      </c>
      <c r="C48" s="679"/>
      <c r="D48" s="680">
        <v>0.30395753107891577</v>
      </c>
      <c r="E48" s="680">
        <v>0.27167910915500804</v>
      </c>
      <c r="F48" s="681">
        <v>0.37873139440719666</v>
      </c>
      <c r="G48" s="681">
        <v>4.6920234993926231E-2</v>
      </c>
      <c r="H48" s="681">
        <v>4.7768462193330669E-2</v>
      </c>
      <c r="I48" s="681">
        <v>4.2949839505941056E-2</v>
      </c>
      <c r="J48" s="693">
        <v>2.7634436617678622E-2</v>
      </c>
      <c r="K48" s="693">
        <v>8.0732929436123861E-5</v>
      </c>
      <c r="L48" s="694">
        <v>5.3361091681461026E-2</v>
      </c>
      <c r="M48" s="106"/>
    </row>
    <row r="49" spans="1:13" ht="12.75" customHeight="1" x14ac:dyDescent="0.25">
      <c r="A49" s="684"/>
      <c r="B49" s="685" t="s">
        <v>575</v>
      </c>
      <c r="C49" s="686" t="s">
        <v>85</v>
      </c>
      <c r="D49" s="680">
        <v>0.64917781989177148</v>
      </c>
      <c r="E49" s="680">
        <v>0.60816710808754171</v>
      </c>
      <c r="F49" s="681">
        <v>0.59402581265119903</v>
      </c>
      <c r="G49" s="681">
        <v>1.7344136306090434E-2</v>
      </c>
      <c r="H49" s="681">
        <v>1.8576459347510222E-2</v>
      </c>
      <c r="I49" s="681">
        <v>1.9469121316745028E-2</v>
      </c>
      <c r="J49" s="693">
        <v>1.3330690884096265E-3</v>
      </c>
      <c r="K49" s="693">
        <v>1.3744065550906912E-3</v>
      </c>
      <c r="L49" s="694">
        <v>4.6176914204843045E-2</v>
      </c>
      <c r="M49" s="106"/>
    </row>
    <row r="50" spans="1:13" ht="12.75" customHeight="1" x14ac:dyDescent="0.25">
      <c r="A50" s="684"/>
      <c r="B50" s="687"/>
      <c r="C50" s="686" t="s">
        <v>576</v>
      </c>
      <c r="D50" s="680">
        <v>0.29952579123691619</v>
      </c>
      <c r="E50" s="680">
        <v>0.16192062610212285</v>
      </c>
      <c r="F50" s="681">
        <v>0.39881864655688193</v>
      </c>
      <c r="G50" s="681">
        <v>3.7557731023315249E-2</v>
      </c>
      <c r="H50" s="681">
        <v>3.6206845644007023E-2</v>
      </c>
      <c r="I50" s="681">
        <v>3.4173018250622418E-2</v>
      </c>
      <c r="J50" s="693">
        <v>3.68002652138403E-3</v>
      </c>
      <c r="K50" s="693">
        <v>0</v>
      </c>
      <c r="L50" s="694">
        <v>5.4933292685327921E-2</v>
      </c>
      <c r="M50" s="106"/>
    </row>
    <row r="51" spans="1:13" ht="12.75" customHeight="1" x14ac:dyDescent="0.25">
      <c r="A51" s="684"/>
      <c r="B51" s="687"/>
      <c r="C51" s="686" t="s">
        <v>577</v>
      </c>
      <c r="D51" s="680">
        <v>0.92606332282326087</v>
      </c>
      <c r="E51" s="680">
        <v>0.84152989513192289</v>
      </c>
      <c r="F51" s="681">
        <v>0.75805971221733781</v>
      </c>
      <c r="G51" s="681">
        <v>7.1400268669347914E-4</v>
      </c>
      <c r="H51" s="681">
        <v>7.7221795361526197E-3</v>
      </c>
      <c r="I51" s="681">
        <v>5.9838273217643866E-3</v>
      </c>
      <c r="J51" s="693">
        <v>0</v>
      </c>
      <c r="K51" s="693">
        <v>0</v>
      </c>
      <c r="L51" s="694">
        <v>2.4794997567158535E-2</v>
      </c>
      <c r="M51" s="106"/>
    </row>
    <row r="52" spans="1:13" ht="12.75" customHeight="1" x14ac:dyDescent="0.25">
      <c r="A52" s="684"/>
      <c r="B52" s="687"/>
      <c r="C52" s="686" t="s">
        <v>578</v>
      </c>
      <c r="D52" s="680">
        <v>0.14447405608317182</v>
      </c>
      <c r="E52" s="680">
        <v>0.51034417317594183</v>
      </c>
      <c r="F52" s="681">
        <v>0.13851853472122358</v>
      </c>
      <c r="G52" s="681">
        <v>5.1331607580480589E-2</v>
      </c>
      <c r="H52" s="681">
        <v>2.9379342108298158E-2</v>
      </c>
      <c r="I52" s="681">
        <v>4.5745964060847015E-2</v>
      </c>
      <c r="J52" s="693">
        <v>0</v>
      </c>
      <c r="K52" s="693">
        <v>0</v>
      </c>
      <c r="L52" s="694">
        <v>5.5029960587681136E-2</v>
      </c>
      <c r="M52" s="106"/>
    </row>
    <row r="53" spans="1:13" ht="12.75" customHeight="1" x14ac:dyDescent="0.25">
      <c r="A53" s="684"/>
      <c r="B53" s="688"/>
      <c r="C53" s="689" t="s">
        <v>579</v>
      </c>
      <c r="D53" s="690">
        <v>0.5989131832224629</v>
      </c>
      <c r="E53" s="690">
        <v>0.44416814474102945</v>
      </c>
      <c r="F53" s="690">
        <v>0.55449531693241105</v>
      </c>
      <c r="G53" s="690">
        <v>2.0190030102308854E-2</v>
      </c>
      <c r="H53" s="690">
        <v>2.5048826383005898E-2</v>
      </c>
      <c r="I53" s="690">
        <v>2.2398742782691654E-2</v>
      </c>
      <c r="J53" s="691">
        <v>1.6552135236668737E-3</v>
      </c>
      <c r="K53" s="691">
        <v>6.2831627819520772E-4</v>
      </c>
      <c r="L53" s="692">
        <v>4.8488360139391257E-2</v>
      </c>
      <c r="M53" s="106"/>
    </row>
    <row r="54" spans="1:13" ht="12.75" customHeight="1" x14ac:dyDescent="0.25">
      <c r="A54" s="695"/>
      <c r="B54" s="696" t="s">
        <v>91</v>
      </c>
      <c r="C54" s="697"/>
      <c r="D54" s="680">
        <v>0.89050211556791969</v>
      </c>
      <c r="E54" s="680">
        <v>0.89773665802508973</v>
      </c>
      <c r="F54" s="681">
        <v>0.91583165997556726</v>
      </c>
      <c r="G54" s="681">
        <v>4.1069043064097723E-3</v>
      </c>
      <c r="H54" s="681">
        <v>2.9720370992128006E-3</v>
      </c>
      <c r="I54" s="681">
        <v>3.4825997797832044E-3</v>
      </c>
      <c r="J54" s="693">
        <v>4.8513299262536211E-6</v>
      </c>
      <c r="K54" s="693">
        <v>1.3039679098643809E-3</v>
      </c>
      <c r="L54" s="694">
        <v>4.141282579727823E-2</v>
      </c>
      <c r="M54" s="106"/>
    </row>
    <row r="55" spans="1:13" ht="12.75" customHeight="1" x14ac:dyDescent="0.25">
      <c r="A55" s="695"/>
      <c r="B55" s="696" t="s">
        <v>78</v>
      </c>
      <c r="C55" s="697"/>
      <c r="D55" s="680">
        <v>0</v>
      </c>
      <c r="E55" s="680">
        <v>0</v>
      </c>
      <c r="F55" s="681">
        <v>0</v>
      </c>
      <c r="G55" s="681">
        <v>5.0017362821789126E-2</v>
      </c>
      <c r="H55" s="681">
        <v>4.8926827649314018E-2</v>
      </c>
      <c r="I55" s="681">
        <v>5.1266206708940339E-2</v>
      </c>
      <c r="J55" s="693" t="s">
        <v>263</v>
      </c>
      <c r="K55" s="693">
        <v>0</v>
      </c>
      <c r="L55" s="694">
        <v>5.1266953203442142E-2</v>
      </c>
      <c r="M55" s="106"/>
    </row>
    <row r="56" spans="1:13" ht="12.75" customHeight="1" x14ac:dyDescent="0.25">
      <c r="A56" s="695"/>
      <c r="B56" s="696" t="s">
        <v>420</v>
      </c>
      <c r="C56" s="697"/>
      <c r="D56" s="680">
        <v>0.7166569447719342</v>
      </c>
      <c r="E56" s="680">
        <v>0.78306469646333576</v>
      </c>
      <c r="F56" s="681">
        <v>0.75303485746840981</v>
      </c>
      <c r="G56" s="681">
        <v>1.3799174157775054E-2</v>
      </c>
      <c r="H56" s="681">
        <v>1.1987508530251146E-2</v>
      </c>
      <c r="I56" s="681">
        <v>1.3350563588204146E-2</v>
      </c>
      <c r="J56" s="693">
        <v>3.1043696936214641E-3</v>
      </c>
      <c r="K56" s="693">
        <v>0</v>
      </c>
      <c r="L56" s="694">
        <v>4.7629059084395041E-2</v>
      </c>
      <c r="M56" s="106"/>
    </row>
    <row r="57" spans="1:13" ht="12.75" customHeight="1" x14ac:dyDescent="0.25">
      <c r="A57" s="695"/>
      <c r="B57" s="696" t="s">
        <v>422</v>
      </c>
      <c r="C57" s="697"/>
      <c r="D57" s="680">
        <v>0.55178708150123479</v>
      </c>
      <c r="E57" s="680">
        <v>0.6620391122069812</v>
      </c>
      <c r="F57" s="681">
        <v>0.69154925871335415</v>
      </c>
      <c r="G57" s="681">
        <v>8.7871425127108143E-3</v>
      </c>
      <c r="H57" s="681">
        <v>1.381130001908522E-2</v>
      </c>
      <c r="I57" s="681">
        <v>1.3728639903604428E-2</v>
      </c>
      <c r="J57" s="693">
        <v>8.7770448217595697E-5</v>
      </c>
      <c r="K57" s="693">
        <v>0</v>
      </c>
      <c r="L57" s="694">
        <v>4.4815672710317805E-2</v>
      </c>
      <c r="M57" s="106"/>
    </row>
    <row r="58" spans="1:13" ht="12.75" customHeight="1" x14ac:dyDescent="0.25">
      <c r="A58" s="695"/>
      <c r="B58" s="696" t="s">
        <v>425</v>
      </c>
      <c r="C58" s="697"/>
      <c r="D58" s="680">
        <v>0.82176613524802378</v>
      </c>
      <c r="E58" s="680">
        <v>0.75271624735416631</v>
      </c>
      <c r="F58" s="681">
        <v>0.84070882919507128</v>
      </c>
      <c r="G58" s="681">
        <v>4.4992880415915494E-3</v>
      </c>
      <c r="H58" s="681">
        <v>5.058003970034774E-3</v>
      </c>
      <c r="I58" s="681">
        <v>5.6958605323604045E-3</v>
      </c>
      <c r="J58" s="693">
        <v>2.6197105493178277E-6</v>
      </c>
      <c r="K58" s="693">
        <v>0</v>
      </c>
      <c r="L58" s="694">
        <v>3.7414015736055933E-2</v>
      </c>
      <c r="M58" s="106"/>
    </row>
    <row r="59" spans="1:13" ht="12.75" customHeight="1" x14ac:dyDescent="0.25">
      <c r="A59" s="684"/>
      <c r="B59" s="685" t="s">
        <v>580</v>
      </c>
      <c r="C59" s="686" t="s">
        <v>581</v>
      </c>
      <c r="D59" s="680">
        <v>0.85236880938966642</v>
      </c>
      <c r="E59" s="680">
        <v>0.85013015440671591</v>
      </c>
      <c r="F59" s="681">
        <v>0.86647177108548157</v>
      </c>
      <c r="G59" s="681">
        <v>1.088480867346751E-2</v>
      </c>
      <c r="H59" s="681">
        <v>7.6009205848682352E-3</v>
      </c>
      <c r="I59" s="681">
        <v>2.9716512696273435E-3</v>
      </c>
      <c r="J59" s="693">
        <v>4.4746632451063171E-6</v>
      </c>
      <c r="K59" s="693">
        <v>0</v>
      </c>
      <c r="L59" s="694">
        <v>2.2276551713867578E-2</v>
      </c>
      <c r="M59" s="106"/>
    </row>
    <row r="60" spans="1:13" ht="12.75" customHeight="1" x14ac:dyDescent="0.25">
      <c r="A60" s="684"/>
      <c r="B60" s="687"/>
      <c r="C60" s="686" t="s">
        <v>582</v>
      </c>
      <c r="D60" s="680">
        <v>0.26383795338923505</v>
      </c>
      <c r="E60" s="680">
        <v>0.28172081628555617</v>
      </c>
      <c r="F60" s="681">
        <v>0.33220361664576009</v>
      </c>
      <c r="G60" s="681">
        <v>2.671455334087906E-2</v>
      </c>
      <c r="H60" s="681">
        <v>3.0409867061536762E-2</v>
      </c>
      <c r="I60" s="681">
        <v>3.0056126208566548E-2</v>
      </c>
      <c r="J60" s="693">
        <v>0</v>
      </c>
      <c r="K60" s="693">
        <v>0</v>
      </c>
      <c r="L60" s="694">
        <v>4.5634230858239554E-2</v>
      </c>
      <c r="M60" s="106"/>
    </row>
    <row r="61" spans="1:13" ht="12.75" customHeight="1" x14ac:dyDescent="0.25">
      <c r="A61" s="684"/>
      <c r="B61" s="687"/>
      <c r="C61" s="686" t="s">
        <v>583</v>
      </c>
      <c r="D61" s="680">
        <v>0</v>
      </c>
      <c r="E61" s="680">
        <v>0</v>
      </c>
      <c r="F61" s="681">
        <v>0</v>
      </c>
      <c r="G61" s="681">
        <v>5.9996609797684682E-2</v>
      </c>
      <c r="H61" s="681">
        <v>5.962841671800527E-2</v>
      </c>
      <c r="I61" s="681">
        <v>6.0003600974158265E-2</v>
      </c>
      <c r="J61" s="693" t="s">
        <v>263</v>
      </c>
      <c r="K61" s="693" t="s">
        <v>263</v>
      </c>
      <c r="L61" s="694" t="s">
        <v>263</v>
      </c>
      <c r="M61" s="106"/>
    </row>
    <row r="62" spans="1:13" ht="12.75" customHeight="1" x14ac:dyDescent="0.25">
      <c r="A62" s="684"/>
      <c r="B62" s="688"/>
      <c r="C62" s="689" t="s">
        <v>584</v>
      </c>
      <c r="D62" s="690">
        <v>0.60550077920236567</v>
      </c>
      <c r="E62" s="690">
        <v>0.61270918173978051</v>
      </c>
      <c r="F62" s="690">
        <v>0.67972773175016166</v>
      </c>
      <c r="G62" s="690">
        <v>1.7524979857623198E-2</v>
      </c>
      <c r="H62" s="690">
        <v>1.7128108403118094E-2</v>
      </c>
      <c r="I62" s="690">
        <v>1.2438622351768257E-2</v>
      </c>
      <c r="J62" s="691">
        <v>3.7102880923567532E-6</v>
      </c>
      <c r="K62" s="691">
        <v>0</v>
      </c>
      <c r="L62" s="692">
        <v>3.9246572590822301E-2</v>
      </c>
      <c r="M62" s="106"/>
    </row>
    <row r="63" spans="1:13" ht="12.75" customHeight="1" x14ac:dyDescent="0.25">
      <c r="A63" s="684"/>
      <c r="B63" s="678" t="s">
        <v>71</v>
      </c>
      <c r="C63" s="679"/>
      <c r="D63" s="680">
        <v>0.98587767389257086</v>
      </c>
      <c r="E63" s="680">
        <v>0.97562761228995454</v>
      </c>
      <c r="F63" s="681">
        <v>0.98065609861408432</v>
      </c>
      <c r="G63" s="681">
        <v>5.8752814999988971E-4</v>
      </c>
      <c r="H63" s="681">
        <v>1.2885615882951571E-3</v>
      </c>
      <c r="I63" s="681">
        <v>8.4771919321813499E-4</v>
      </c>
      <c r="J63" s="693">
        <v>0</v>
      </c>
      <c r="K63" s="693">
        <v>0</v>
      </c>
      <c r="L63" s="694">
        <v>4.5187990069995243E-2</v>
      </c>
      <c r="M63" s="106"/>
    </row>
    <row r="64" spans="1:13" ht="12.75" customHeight="1" x14ac:dyDescent="0.25">
      <c r="A64" s="684"/>
      <c r="B64" s="678" t="s">
        <v>585</v>
      </c>
      <c r="C64" s="679"/>
      <c r="D64" s="680">
        <v>0.30008768551867293</v>
      </c>
      <c r="E64" s="680">
        <v>0.22609125847582531</v>
      </c>
      <c r="F64" s="681">
        <v>0.38449228184382894</v>
      </c>
      <c r="G64" s="681">
        <v>1.402954068628761E-3</v>
      </c>
      <c r="H64" s="681">
        <v>1.2357364785407481E-3</v>
      </c>
      <c r="I64" s="681">
        <v>1.7388089704643605E-3</v>
      </c>
      <c r="J64" s="693">
        <v>8.9674621238263451E-4</v>
      </c>
      <c r="K64" s="693" t="s">
        <v>263</v>
      </c>
      <c r="L64" s="694">
        <v>2.2648245211392038E-3</v>
      </c>
      <c r="M64" s="106"/>
    </row>
    <row r="65" spans="1:13" ht="12.75" customHeight="1" x14ac:dyDescent="0.25">
      <c r="A65" s="684"/>
      <c r="B65" s="678" t="s">
        <v>586</v>
      </c>
      <c r="C65" s="679"/>
      <c r="D65" s="680">
        <v>0.77699815471948785</v>
      </c>
      <c r="E65" s="680">
        <v>0.94915123835545079</v>
      </c>
      <c r="F65" s="681">
        <v>0.93010050725225779</v>
      </c>
      <c r="G65" s="681">
        <v>8.5157198926186679E-3</v>
      </c>
      <c r="H65" s="681">
        <v>2.910927198408545E-3</v>
      </c>
      <c r="I65" s="681">
        <v>3.7685564690657113E-3</v>
      </c>
      <c r="J65" s="693">
        <v>0</v>
      </c>
      <c r="K65" s="693">
        <v>1.7028436959241028E-2</v>
      </c>
      <c r="L65" s="694">
        <v>5.4233766951576744E-2</v>
      </c>
      <c r="M65" s="106"/>
    </row>
    <row r="66" spans="1:13" ht="12.75" customHeight="1" thickBot="1" x14ac:dyDescent="0.3">
      <c r="A66" s="684"/>
      <c r="B66" s="698" t="s">
        <v>9</v>
      </c>
      <c r="C66" s="699"/>
      <c r="D66" s="700">
        <v>0.75565135604066935</v>
      </c>
      <c r="E66" s="700">
        <v>0.76147354341615747</v>
      </c>
      <c r="F66" s="701">
        <v>0.76633405698840829</v>
      </c>
      <c r="G66" s="702">
        <v>8.5185096771466986E-3</v>
      </c>
      <c r="H66" s="702">
        <v>7.9766916470273199E-3</v>
      </c>
      <c r="I66" s="703">
        <v>8.2237038008132375E-3</v>
      </c>
      <c r="J66" s="691">
        <v>4.0525420724045534E-4</v>
      </c>
      <c r="K66" s="691">
        <v>4.1594634914107731E-4</v>
      </c>
      <c r="L66" s="692">
        <v>3.6729863625853863E-2</v>
      </c>
      <c r="M66" s="106"/>
    </row>
    <row r="67" spans="1:13" ht="12.75" customHeight="1" x14ac:dyDescent="0.25">
      <c r="A67" s="684"/>
      <c r="B67" s="704" t="s">
        <v>587</v>
      </c>
    </row>
    <row r="68" spans="1:13" ht="12.75" customHeight="1" x14ac:dyDescent="0.25">
      <c r="A68" s="684"/>
      <c r="B68" s="704" t="s">
        <v>588</v>
      </c>
      <c r="C68" s="704"/>
      <c r="D68" s="704"/>
      <c r="E68" s="704"/>
      <c r="F68" s="704"/>
      <c r="G68" s="704"/>
      <c r="H68" s="704"/>
      <c r="I68" s="704"/>
      <c r="J68" s="704"/>
    </row>
    <row r="69" spans="1:13" ht="15" x14ac:dyDescent="0.25">
      <c r="A69" s="684"/>
      <c r="B69" s="704" t="s">
        <v>589</v>
      </c>
    </row>
    <row r="70" spans="1:13" ht="12.75" customHeight="1" x14ac:dyDescent="0.25">
      <c r="A70" s="684"/>
    </row>
    <row r="71" spans="1:13" ht="12.75" customHeight="1" x14ac:dyDescent="0.25">
      <c r="A71" s="684"/>
    </row>
    <row r="72" spans="1:13" ht="12.75" customHeight="1" x14ac:dyDescent="0.25">
      <c r="A72" s="684"/>
    </row>
    <row r="73" spans="1:13" ht="12.75" customHeight="1" x14ac:dyDescent="0.25">
      <c r="A73" s="684"/>
    </row>
    <row r="74" spans="1:13" ht="12.75" customHeight="1" x14ac:dyDescent="0.25">
      <c r="A74" s="684"/>
    </row>
    <row r="75" spans="1:13" ht="12.75" customHeight="1" x14ac:dyDescent="0.25">
      <c r="A75" s="684"/>
    </row>
    <row r="76" spans="1:13" ht="12.75" customHeight="1" x14ac:dyDescent="0.25">
      <c r="A76" s="684"/>
    </row>
    <row r="77" spans="1:13" ht="12.75" customHeight="1" x14ac:dyDescent="0.25">
      <c r="A77" s="684"/>
    </row>
    <row r="78" spans="1:13" ht="12.75" customHeight="1" x14ac:dyDescent="0.25">
      <c r="A78" s="684"/>
    </row>
    <row r="79" spans="1:13" ht="12.75" customHeight="1" x14ac:dyDescent="0.25">
      <c r="A79" s="684"/>
    </row>
    <row r="80" spans="1:13" ht="12.75" customHeight="1" x14ac:dyDescent="0.25">
      <c r="A80" s="684"/>
    </row>
    <row r="81" spans="1:1" ht="12.75" customHeight="1" x14ac:dyDescent="0.25">
      <c r="A81" s="684"/>
    </row>
    <row r="82" spans="1:1" ht="12.75" customHeight="1" x14ac:dyDescent="0.25">
      <c r="A82" s="684"/>
    </row>
    <row r="83" spans="1:1" ht="12.75" customHeight="1" x14ac:dyDescent="0.25">
      <c r="A83" s="684"/>
    </row>
    <row r="84" spans="1:1" ht="12.75" customHeight="1" x14ac:dyDescent="0.25">
      <c r="A84" s="684"/>
    </row>
    <row r="85" spans="1:1" ht="12.75" customHeight="1" x14ac:dyDescent="0.25">
      <c r="A85" s="684"/>
    </row>
    <row r="86" spans="1:1" ht="12.75" customHeight="1" x14ac:dyDescent="0.25">
      <c r="A86" s="684"/>
    </row>
    <row r="87" spans="1:1" ht="12.75" customHeight="1" x14ac:dyDescent="0.25">
      <c r="A87" s="684"/>
    </row>
    <row r="88" spans="1:1" ht="12.75" customHeight="1" x14ac:dyDescent="0.25">
      <c r="A88" s="684"/>
    </row>
    <row r="89" spans="1:1" ht="12.75" customHeight="1" x14ac:dyDescent="0.25">
      <c r="A89" s="684"/>
    </row>
    <row r="90" spans="1:1" ht="12.75" customHeight="1" x14ac:dyDescent="0.25">
      <c r="A90" s="684"/>
    </row>
    <row r="91" spans="1:1" ht="12.75" customHeight="1" x14ac:dyDescent="0.25">
      <c r="A91" s="684"/>
    </row>
    <row r="92" spans="1:1" ht="12.75" customHeight="1" x14ac:dyDescent="0.25">
      <c r="A92" s="684"/>
    </row>
    <row r="93" spans="1:1" ht="12.75" customHeight="1" x14ac:dyDescent="0.25">
      <c r="A93" s="684"/>
    </row>
    <row r="94" spans="1:1" ht="12.75" customHeight="1" x14ac:dyDescent="0.25">
      <c r="A94" s="684"/>
    </row>
    <row r="95" spans="1:1" ht="12.75" customHeight="1" x14ac:dyDescent="0.25">
      <c r="A95" s="684"/>
    </row>
    <row r="96" spans="1:1" ht="12.75" customHeight="1" x14ac:dyDescent="0.25">
      <c r="A96" s="684"/>
    </row>
    <row r="97" spans="1:1" ht="12.75" customHeight="1" x14ac:dyDescent="0.25">
      <c r="A97" s="684"/>
    </row>
    <row r="98" spans="1:1" ht="12.75" customHeight="1" x14ac:dyDescent="0.25">
      <c r="A98" s="684"/>
    </row>
    <row r="99" spans="1:1" ht="12.75" customHeight="1" x14ac:dyDescent="0.25">
      <c r="A99" s="684"/>
    </row>
    <row r="100" spans="1:1" ht="12.75" customHeight="1" x14ac:dyDescent="0.25">
      <c r="A100" s="684"/>
    </row>
    <row r="101" spans="1:1" ht="12.75" customHeight="1" x14ac:dyDescent="0.25">
      <c r="A101" s="684"/>
    </row>
    <row r="102" spans="1:1" ht="12.75" customHeight="1" x14ac:dyDescent="0.25">
      <c r="A102" s="684"/>
    </row>
    <row r="103" spans="1:1" ht="12.75" customHeight="1" x14ac:dyDescent="0.25">
      <c r="A103" s="684"/>
    </row>
    <row r="104" spans="1:1" ht="12.75" customHeight="1" x14ac:dyDescent="0.25">
      <c r="A104" s="684"/>
    </row>
    <row r="105" spans="1:1" ht="12.75" customHeight="1" x14ac:dyDescent="0.25">
      <c r="A105" s="684"/>
    </row>
    <row r="106" spans="1:1" ht="12.75" customHeight="1" x14ac:dyDescent="0.25">
      <c r="A106" s="684"/>
    </row>
    <row r="107" spans="1:1" ht="12.75" customHeight="1" x14ac:dyDescent="0.25">
      <c r="A107" s="684"/>
    </row>
    <row r="108" spans="1:1" ht="12.75" customHeight="1" x14ac:dyDescent="0.25">
      <c r="A108" s="684"/>
    </row>
    <row r="109" spans="1:1" ht="12.75" customHeight="1" x14ac:dyDescent="0.25">
      <c r="A109" s="684"/>
    </row>
    <row r="110" spans="1:1" ht="12.75" customHeight="1" x14ac:dyDescent="0.25">
      <c r="A110" s="684"/>
    </row>
    <row r="111" spans="1:1" ht="12.75" customHeight="1" x14ac:dyDescent="0.25">
      <c r="A111" s="684"/>
    </row>
    <row r="112" spans="1:1" ht="12.75" customHeight="1" x14ac:dyDescent="0.25">
      <c r="A112" s="684"/>
    </row>
    <row r="113" spans="1:1" ht="12.75" customHeight="1" x14ac:dyDescent="0.25">
      <c r="A113" s="684"/>
    </row>
    <row r="114" spans="1:1" ht="12.75" customHeight="1" x14ac:dyDescent="0.25">
      <c r="A114" s="684"/>
    </row>
    <row r="115" spans="1:1" ht="12.75" customHeight="1" x14ac:dyDescent="0.25">
      <c r="A115" s="684"/>
    </row>
    <row r="116" spans="1:1" ht="12.75" customHeight="1" x14ac:dyDescent="0.25">
      <c r="A116" s="684"/>
    </row>
    <row r="117" spans="1:1" ht="12.75" customHeight="1" x14ac:dyDescent="0.25">
      <c r="A117" s="684"/>
    </row>
    <row r="118" spans="1:1" ht="12.75" customHeight="1" x14ac:dyDescent="0.25">
      <c r="A118" s="684"/>
    </row>
    <row r="119" spans="1:1" ht="12.75" customHeight="1" x14ac:dyDescent="0.25">
      <c r="A119" s="684"/>
    </row>
    <row r="120" spans="1:1" ht="12.75" customHeight="1" x14ac:dyDescent="0.25">
      <c r="A120" s="684"/>
    </row>
    <row r="121" spans="1:1" ht="12.75" customHeight="1" x14ac:dyDescent="0.25">
      <c r="A121" s="684"/>
    </row>
    <row r="122" spans="1:1" ht="12.75" customHeight="1" x14ac:dyDescent="0.25">
      <c r="A122" s="684"/>
    </row>
    <row r="123" spans="1:1" ht="12.75" customHeight="1" x14ac:dyDescent="0.25">
      <c r="A123" s="684"/>
    </row>
    <row r="124" spans="1:1" ht="12.75" customHeight="1" x14ac:dyDescent="0.25">
      <c r="A124" s="684"/>
    </row>
    <row r="125" spans="1:1" ht="12.75" customHeight="1" x14ac:dyDescent="0.25">
      <c r="A125" s="684"/>
    </row>
    <row r="126" spans="1:1" ht="12.75" customHeight="1" x14ac:dyDescent="0.25">
      <c r="A126" s="684"/>
    </row>
    <row r="127" spans="1:1" ht="12.75" customHeight="1" x14ac:dyDescent="0.25">
      <c r="A127" s="684"/>
    </row>
    <row r="128" spans="1:1" ht="12.75" customHeight="1" x14ac:dyDescent="0.25">
      <c r="A128" s="684"/>
    </row>
    <row r="129" spans="1:1" ht="12.75" customHeight="1" x14ac:dyDescent="0.25">
      <c r="A129" s="684"/>
    </row>
    <row r="130" spans="1:1" ht="12.75" customHeight="1" x14ac:dyDescent="0.25">
      <c r="A130" s="684"/>
    </row>
    <row r="131" spans="1:1" ht="12.75" customHeight="1" x14ac:dyDescent="0.25">
      <c r="A131" s="684"/>
    </row>
    <row r="132" spans="1:1" ht="12.75" customHeight="1" x14ac:dyDescent="0.25">
      <c r="A132" s="684"/>
    </row>
    <row r="133" spans="1:1" ht="12.75" customHeight="1" x14ac:dyDescent="0.25">
      <c r="A133" s="684"/>
    </row>
    <row r="134" spans="1:1" ht="12.75" customHeight="1" x14ac:dyDescent="0.25">
      <c r="A134" s="684"/>
    </row>
    <row r="135" spans="1:1" ht="12.75" customHeight="1" x14ac:dyDescent="0.25">
      <c r="A135" s="684"/>
    </row>
    <row r="136" spans="1:1" ht="12.75" customHeight="1" x14ac:dyDescent="0.25">
      <c r="A136" s="684"/>
    </row>
    <row r="137" spans="1:1" ht="12.75" customHeight="1" x14ac:dyDescent="0.25">
      <c r="A137" s="684"/>
    </row>
    <row r="138" spans="1:1" ht="12.75" customHeight="1" x14ac:dyDescent="0.25">
      <c r="A138" s="684"/>
    </row>
    <row r="139" spans="1:1" ht="12.75" customHeight="1" x14ac:dyDescent="0.25">
      <c r="A139" s="684"/>
    </row>
    <row r="140" spans="1:1" ht="12.75" customHeight="1" x14ac:dyDescent="0.25">
      <c r="A140" s="684"/>
    </row>
    <row r="141" spans="1:1" ht="12.75" customHeight="1" x14ac:dyDescent="0.25">
      <c r="A141" s="684"/>
    </row>
    <row r="142" spans="1:1" ht="12.75" customHeight="1" x14ac:dyDescent="0.25">
      <c r="A142" s="684"/>
    </row>
    <row r="143" spans="1:1" ht="12.75" customHeight="1" x14ac:dyDescent="0.25">
      <c r="A143" s="684"/>
    </row>
    <row r="144" spans="1:1" ht="12.75" customHeight="1" x14ac:dyDescent="0.25">
      <c r="A144" s="684"/>
    </row>
    <row r="145" spans="1:1" ht="12.75" customHeight="1" x14ac:dyDescent="0.25">
      <c r="A145" s="684"/>
    </row>
    <row r="146" spans="1:1" ht="12.75" customHeight="1" x14ac:dyDescent="0.25">
      <c r="A146" s="684"/>
    </row>
    <row r="147" spans="1:1" ht="12.75" customHeight="1" x14ac:dyDescent="0.25">
      <c r="A147" s="684"/>
    </row>
    <row r="148" spans="1:1" ht="12.75" customHeight="1" x14ac:dyDescent="0.25">
      <c r="A148" s="684"/>
    </row>
    <row r="149" spans="1:1" ht="12.75" customHeight="1" x14ac:dyDescent="0.25">
      <c r="A149" s="684"/>
    </row>
    <row r="150" spans="1:1" ht="12.75" customHeight="1" x14ac:dyDescent="0.25">
      <c r="A150" s="684"/>
    </row>
    <row r="151" spans="1:1" ht="12.75" customHeight="1" x14ac:dyDescent="0.25">
      <c r="A151" s="684"/>
    </row>
    <row r="152" spans="1:1" ht="12.75" customHeight="1" x14ac:dyDescent="0.25">
      <c r="A152" s="684"/>
    </row>
    <row r="153" spans="1:1" ht="12.75" customHeight="1" x14ac:dyDescent="0.25">
      <c r="A153" s="684"/>
    </row>
    <row r="154" spans="1:1" ht="12.75" customHeight="1" x14ac:dyDescent="0.25">
      <c r="A154" s="684"/>
    </row>
    <row r="155" spans="1:1" ht="12.75" customHeight="1" x14ac:dyDescent="0.25">
      <c r="A155" s="684"/>
    </row>
    <row r="156" spans="1:1" ht="12.75" customHeight="1" x14ac:dyDescent="0.25">
      <c r="A156" s="684"/>
    </row>
    <row r="157" spans="1:1" ht="12.75" customHeight="1" x14ac:dyDescent="0.25">
      <c r="A157" s="684"/>
    </row>
    <row r="158" spans="1:1" ht="12.75" customHeight="1" x14ac:dyDescent="0.25">
      <c r="A158" s="684"/>
    </row>
    <row r="159" spans="1:1" ht="12.75" customHeight="1" x14ac:dyDescent="0.25">
      <c r="A159" s="684"/>
    </row>
    <row r="160" spans="1:1" ht="12.75" customHeight="1" x14ac:dyDescent="0.25">
      <c r="A160" s="684"/>
    </row>
    <row r="161" spans="1:1" ht="12.75" customHeight="1" x14ac:dyDescent="0.25">
      <c r="A161" s="684"/>
    </row>
    <row r="162" spans="1:1" ht="12.75" customHeight="1" x14ac:dyDescent="0.25">
      <c r="A162" s="684"/>
    </row>
    <row r="163" spans="1:1" ht="12.75" customHeight="1" x14ac:dyDescent="0.25">
      <c r="A163" s="684"/>
    </row>
    <row r="164" spans="1:1" ht="12.75" customHeight="1" x14ac:dyDescent="0.25">
      <c r="A164" s="684"/>
    </row>
    <row r="165" spans="1:1" ht="12.75" customHeight="1" x14ac:dyDescent="0.25">
      <c r="A165" s="684"/>
    </row>
    <row r="166" spans="1:1" ht="12.75" customHeight="1" x14ac:dyDescent="0.25">
      <c r="A166" s="684"/>
    </row>
    <row r="167" spans="1:1" ht="12.75" customHeight="1" x14ac:dyDescent="0.25">
      <c r="A167" s="684"/>
    </row>
    <row r="168" spans="1:1" ht="12.75" customHeight="1" x14ac:dyDescent="0.25">
      <c r="A168" s="684"/>
    </row>
    <row r="169" spans="1:1" ht="12.75" customHeight="1" x14ac:dyDescent="0.25">
      <c r="A169" s="684"/>
    </row>
    <row r="170" spans="1:1" ht="12.75" customHeight="1" x14ac:dyDescent="0.25">
      <c r="A170" s="684"/>
    </row>
    <row r="171" spans="1:1" ht="12.75" customHeight="1" x14ac:dyDescent="0.25">
      <c r="A171" s="684"/>
    </row>
    <row r="172" spans="1:1" ht="12.75" customHeight="1" x14ac:dyDescent="0.25">
      <c r="A172" s="684"/>
    </row>
    <row r="173" spans="1:1" ht="12.75" customHeight="1" x14ac:dyDescent="0.25">
      <c r="A173" s="684"/>
    </row>
    <row r="174" spans="1:1" ht="12.75" customHeight="1" x14ac:dyDescent="0.25">
      <c r="A174" s="684"/>
    </row>
    <row r="175" spans="1:1" ht="12.75" customHeight="1" x14ac:dyDescent="0.25">
      <c r="A175" s="684"/>
    </row>
    <row r="176" spans="1:1" ht="12.75" customHeight="1" x14ac:dyDescent="0.25">
      <c r="A176" s="684"/>
    </row>
    <row r="177" spans="1:1" ht="12.75" customHeight="1" x14ac:dyDescent="0.25">
      <c r="A177" s="684"/>
    </row>
    <row r="178" spans="1:1" ht="12.75" customHeight="1" x14ac:dyDescent="0.25">
      <c r="A178" s="684"/>
    </row>
    <row r="179" spans="1:1" ht="12.75" customHeight="1" x14ac:dyDescent="0.25">
      <c r="A179" s="684"/>
    </row>
    <row r="180" spans="1:1" ht="12.75" customHeight="1" x14ac:dyDescent="0.25">
      <c r="A180" s="684"/>
    </row>
    <row r="181" spans="1:1" ht="12.75" customHeight="1" x14ac:dyDescent="0.25">
      <c r="A181" s="684"/>
    </row>
    <row r="182" spans="1:1" ht="12.75" customHeight="1" x14ac:dyDescent="0.25">
      <c r="A182" s="684"/>
    </row>
    <row r="183" spans="1:1" ht="12.75" customHeight="1" x14ac:dyDescent="0.25">
      <c r="A183" s="684"/>
    </row>
    <row r="184" spans="1:1" ht="12.75" customHeight="1" x14ac:dyDescent="0.25">
      <c r="A184" s="684"/>
    </row>
    <row r="185" spans="1:1" ht="12.75" customHeight="1" x14ac:dyDescent="0.25">
      <c r="A185" s="684"/>
    </row>
    <row r="186" spans="1:1" ht="12.75" customHeight="1" x14ac:dyDescent="0.25">
      <c r="A186" s="684"/>
    </row>
    <row r="187" spans="1:1" ht="12.75" customHeight="1" x14ac:dyDescent="0.25">
      <c r="A187" s="684"/>
    </row>
    <row r="188" spans="1:1" ht="12.75" customHeight="1" x14ac:dyDescent="0.25">
      <c r="A188" s="684"/>
    </row>
    <row r="189" spans="1:1" ht="12.75" customHeight="1" x14ac:dyDescent="0.25">
      <c r="A189" s="684"/>
    </row>
    <row r="190" spans="1:1" ht="12.75" customHeight="1" x14ac:dyDescent="0.25">
      <c r="A190" s="684"/>
    </row>
    <row r="191" spans="1:1" ht="12.75" customHeight="1" x14ac:dyDescent="0.25">
      <c r="A191" s="684"/>
    </row>
    <row r="192" spans="1:1" ht="12.75" customHeight="1" x14ac:dyDescent="0.25">
      <c r="A192" s="684"/>
    </row>
    <row r="193" spans="1:1" ht="12.75" customHeight="1" x14ac:dyDescent="0.25">
      <c r="A193" s="684"/>
    </row>
    <row r="194" spans="1:1" ht="12.75" customHeight="1" x14ac:dyDescent="0.25">
      <c r="A194" s="684"/>
    </row>
    <row r="195" spans="1:1" ht="12.75" customHeight="1" x14ac:dyDescent="0.25">
      <c r="A195" s="684"/>
    </row>
    <row r="196" spans="1:1" ht="12.75" customHeight="1" x14ac:dyDescent="0.25">
      <c r="A196" s="684"/>
    </row>
    <row r="197" spans="1:1" ht="12.75" customHeight="1" x14ac:dyDescent="0.25">
      <c r="A197" s="684"/>
    </row>
    <row r="198" spans="1:1" ht="12.75" customHeight="1" x14ac:dyDescent="0.25">
      <c r="A198" s="684"/>
    </row>
    <row r="199" spans="1:1" ht="12.75" customHeight="1" x14ac:dyDescent="0.25">
      <c r="A199" s="684"/>
    </row>
    <row r="200" spans="1:1" ht="12.75" customHeight="1" x14ac:dyDescent="0.25">
      <c r="A200" s="684"/>
    </row>
    <row r="201" spans="1:1" ht="12.75" customHeight="1" x14ac:dyDescent="0.25">
      <c r="A201" s="684"/>
    </row>
    <row r="202" spans="1:1" ht="12.75" customHeight="1" x14ac:dyDescent="0.25">
      <c r="A202" s="684"/>
    </row>
    <row r="203" spans="1:1" ht="12.75" customHeight="1" x14ac:dyDescent="0.25">
      <c r="A203" s="684"/>
    </row>
    <row r="204" spans="1:1" ht="12.75" customHeight="1" x14ac:dyDescent="0.25">
      <c r="A204" s="684"/>
    </row>
    <row r="205" spans="1:1" ht="12.75" customHeight="1" x14ac:dyDescent="0.25">
      <c r="A205" s="684"/>
    </row>
    <row r="206" spans="1:1" ht="12.75" customHeight="1" x14ac:dyDescent="0.25">
      <c r="A206" s="684"/>
    </row>
    <row r="207" spans="1:1" ht="12.75" customHeight="1" x14ac:dyDescent="0.25">
      <c r="A207" s="684"/>
    </row>
    <row r="208" spans="1:1" ht="12.75" customHeight="1" x14ac:dyDescent="0.25">
      <c r="A208" s="684"/>
    </row>
    <row r="209" spans="1:1" ht="12.75" customHeight="1" x14ac:dyDescent="0.25">
      <c r="A209" s="684"/>
    </row>
    <row r="210" spans="1:1" ht="12.75" customHeight="1" x14ac:dyDescent="0.25">
      <c r="A210" s="684"/>
    </row>
    <row r="211" spans="1:1" ht="12.75" customHeight="1" x14ac:dyDescent="0.25">
      <c r="A211" s="684"/>
    </row>
    <row r="212" spans="1:1" ht="12.75" customHeight="1" x14ac:dyDescent="0.25">
      <c r="A212" s="684"/>
    </row>
    <row r="213" spans="1:1" ht="12.75" customHeight="1" x14ac:dyDescent="0.25">
      <c r="A213" s="684"/>
    </row>
    <row r="214" spans="1:1" ht="12.75" customHeight="1" x14ac:dyDescent="0.25">
      <c r="A214" s="684"/>
    </row>
    <row r="215" spans="1:1" ht="12.75" customHeight="1" x14ac:dyDescent="0.25">
      <c r="A215" s="684"/>
    </row>
    <row r="216" spans="1:1" ht="12.75" customHeight="1" x14ac:dyDescent="0.25">
      <c r="A216" s="684"/>
    </row>
    <row r="217" spans="1:1" ht="12.75" customHeight="1" x14ac:dyDescent="0.25">
      <c r="A217" s="684"/>
    </row>
    <row r="218" spans="1:1" ht="12.75" customHeight="1" x14ac:dyDescent="0.25">
      <c r="A218" s="684"/>
    </row>
    <row r="219" spans="1:1" ht="12.75" customHeight="1" x14ac:dyDescent="0.25">
      <c r="A219" s="684"/>
    </row>
    <row r="220" spans="1:1" ht="12.75" customHeight="1" x14ac:dyDescent="0.25">
      <c r="A220" s="684"/>
    </row>
    <row r="221" spans="1:1" ht="12.75" customHeight="1" x14ac:dyDescent="0.25">
      <c r="A221" s="684"/>
    </row>
    <row r="222" spans="1:1" ht="12.75" customHeight="1" x14ac:dyDescent="0.25">
      <c r="A222" s="684"/>
    </row>
    <row r="223" spans="1:1" ht="12.75" customHeight="1" x14ac:dyDescent="0.25">
      <c r="A223" s="684"/>
    </row>
    <row r="224" spans="1:1" ht="12.75" customHeight="1" x14ac:dyDescent="0.25">
      <c r="A224" s="684"/>
    </row>
    <row r="225" spans="1:1" ht="12.75" customHeight="1" x14ac:dyDescent="0.25">
      <c r="A225" s="684"/>
    </row>
    <row r="226" spans="1:1" ht="12.75" customHeight="1" x14ac:dyDescent="0.25">
      <c r="A226" s="684"/>
    </row>
    <row r="227" spans="1:1" ht="12.75" customHeight="1" x14ac:dyDescent="0.25">
      <c r="A227" s="684"/>
    </row>
    <row r="228" spans="1:1" ht="12.75" customHeight="1" x14ac:dyDescent="0.25">
      <c r="A228" s="684"/>
    </row>
    <row r="229" spans="1:1" ht="12.75" customHeight="1" x14ac:dyDescent="0.25">
      <c r="A229" s="684"/>
    </row>
    <row r="230" spans="1:1" ht="12.75" customHeight="1" x14ac:dyDescent="0.25">
      <c r="A230" s="684"/>
    </row>
    <row r="231" spans="1:1" ht="12.75" customHeight="1" x14ac:dyDescent="0.25">
      <c r="A231" s="684"/>
    </row>
    <row r="232" spans="1:1" ht="12.75" customHeight="1" x14ac:dyDescent="0.25">
      <c r="A232" s="684"/>
    </row>
  </sheetData>
  <mergeCells count="29">
    <mergeCell ref="B59:B62"/>
    <mergeCell ref="B63:C63"/>
    <mergeCell ref="B64:C64"/>
    <mergeCell ref="B65:C65"/>
    <mergeCell ref="B66:C66"/>
    <mergeCell ref="A54:A58"/>
    <mergeCell ref="B54:C54"/>
    <mergeCell ref="B55:C55"/>
    <mergeCell ref="B56:C56"/>
    <mergeCell ref="B57:C57"/>
    <mergeCell ref="B58:C58"/>
    <mergeCell ref="B44:C44"/>
    <mergeCell ref="B45:C45"/>
    <mergeCell ref="B46:C46"/>
    <mergeCell ref="B47:C47"/>
    <mergeCell ref="B48:C48"/>
    <mergeCell ref="B49:B53"/>
    <mergeCell ref="B7:B11"/>
    <mergeCell ref="B12:B39"/>
    <mergeCell ref="B40:C40"/>
    <mergeCell ref="B41:C41"/>
    <mergeCell ref="B42:C42"/>
    <mergeCell ref="B43:C43"/>
    <mergeCell ref="B3:C4"/>
    <mergeCell ref="D3:F3"/>
    <mergeCell ref="G3:I3"/>
    <mergeCell ref="J3:L3"/>
    <mergeCell ref="B5:C5"/>
    <mergeCell ref="B6:C6"/>
  </mergeCells>
  <pageMargins left="0.7" right="0.7" top="0.75" bottom="0.75" header="0.3" footer="0.3"/>
  <pageSetup scale="5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J72"/>
  <sheetViews>
    <sheetView topLeftCell="A4" zoomScaleNormal="100" workbookViewId="0">
      <selection activeCell="D44" sqref="D44"/>
    </sheetView>
  </sheetViews>
  <sheetFormatPr baseColWidth="10" defaultRowHeight="12.75" x14ac:dyDescent="0.2"/>
  <cols>
    <col min="1" max="1" width="5.140625" style="705" customWidth="1"/>
    <col min="2" max="3" width="11.42578125" style="705"/>
    <col min="4" max="4" width="33.42578125" style="705" customWidth="1"/>
    <col min="5" max="6" width="12.140625" style="705" bestFit="1" customWidth="1"/>
    <col min="7" max="8" width="14.42578125" style="705" customWidth="1"/>
    <col min="9" max="9" width="13.5703125" style="705" customWidth="1"/>
    <col min="10" max="16384" width="11.42578125" style="705"/>
  </cols>
  <sheetData>
    <row r="1" spans="1:10" ht="15" x14ac:dyDescent="0.25">
      <c r="B1" s="706" t="s">
        <v>590</v>
      </c>
      <c r="C1" s="706"/>
      <c r="D1" s="706"/>
      <c r="E1" s="706"/>
      <c r="F1" s="706"/>
      <c r="G1" s="706"/>
      <c r="H1" s="707"/>
      <c r="I1" s="707"/>
    </row>
    <row r="2" spans="1:10" ht="15" x14ac:dyDescent="0.25">
      <c r="B2" s="705" t="s">
        <v>591</v>
      </c>
      <c r="C2" s="708"/>
      <c r="D2" s="708"/>
      <c r="E2" s="708"/>
      <c r="F2" s="708"/>
      <c r="G2" s="709"/>
      <c r="H2" s="709"/>
      <c r="I2" s="709"/>
    </row>
    <row r="3" spans="1:10" ht="15" x14ac:dyDescent="0.25">
      <c r="C3" s="708"/>
      <c r="D3" s="708"/>
      <c r="E3" s="708"/>
      <c r="F3" s="708"/>
      <c r="G3" s="709"/>
      <c r="H3" s="709"/>
      <c r="I3" s="709"/>
    </row>
    <row r="4" spans="1:10" ht="12.75" customHeight="1" x14ac:dyDescent="0.2">
      <c r="B4" s="710" t="s">
        <v>592</v>
      </c>
      <c r="C4" s="710" t="s">
        <v>593</v>
      </c>
      <c r="D4" s="711" t="s">
        <v>594</v>
      </c>
      <c r="E4" s="712" t="s">
        <v>595</v>
      </c>
      <c r="F4" s="713" t="s">
        <v>596</v>
      </c>
      <c r="G4" s="713" t="s">
        <v>597</v>
      </c>
      <c r="H4" s="713" t="s">
        <v>7</v>
      </c>
      <c r="I4" s="714" t="s">
        <v>598</v>
      </c>
      <c r="J4" s="715"/>
    </row>
    <row r="5" spans="1:10" x14ac:dyDescent="0.2">
      <c r="B5" s="710"/>
      <c r="C5" s="710"/>
      <c r="D5" s="711"/>
      <c r="E5" s="712"/>
      <c r="F5" s="716"/>
      <c r="G5" s="716"/>
      <c r="H5" s="716"/>
      <c r="I5" s="717"/>
      <c r="J5" s="715"/>
    </row>
    <row r="6" spans="1:10" x14ac:dyDescent="0.2">
      <c r="A6" s="715"/>
      <c r="B6" s="718" t="s">
        <v>241</v>
      </c>
      <c r="C6" s="719" t="s">
        <v>599</v>
      </c>
      <c r="D6" s="720" t="s">
        <v>600</v>
      </c>
      <c r="E6" s="721">
        <v>1411</v>
      </c>
      <c r="F6" s="722">
        <v>1556</v>
      </c>
      <c r="G6" s="723">
        <v>0.134033939185115</v>
      </c>
      <c r="H6" s="723">
        <v>2.3833046142063947E-3</v>
      </c>
      <c r="I6" s="724">
        <v>0.10276399716513111</v>
      </c>
      <c r="J6" s="715"/>
    </row>
    <row r="7" spans="1:10" x14ac:dyDescent="0.2">
      <c r="A7" s="715"/>
      <c r="B7" s="725"/>
      <c r="C7" s="726"/>
      <c r="D7" s="727" t="s">
        <v>601</v>
      </c>
      <c r="E7" s="728">
        <v>0</v>
      </c>
      <c r="F7" s="729">
        <v>0</v>
      </c>
      <c r="G7" s="730">
        <v>0</v>
      </c>
      <c r="H7" s="730">
        <v>0</v>
      </c>
      <c r="I7" s="731" t="s">
        <v>263</v>
      </c>
      <c r="J7" s="715"/>
    </row>
    <row r="8" spans="1:10" x14ac:dyDescent="0.2">
      <c r="A8" s="715"/>
      <c r="B8" s="725"/>
      <c r="C8" s="732"/>
      <c r="D8" s="733" t="s">
        <v>602</v>
      </c>
      <c r="E8" s="734">
        <v>1411</v>
      </c>
      <c r="F8" s="735">
        <v>1556</v>
      </c>
      <c r="G8" s="736">
        <v>0.134033939185115</v>
      </c>
      <c r="H8" s="736">
        <v>2.3833046142063947E-3</v>
      </c>
      <c r="I8" s="737">
        <v>0.10276399716513111</v>
      </c>
      <c r="J8" s="715"/>
    </row>
    <row r="9" spans="1:10" x14ac:dyDescent="0.2">
      <c r="A9" s="715"/>
      <c r="B9" s="725"/>
      <c r="C9" s="719" t="s">
        <v>603</v>
      </c>
      <c r="D9" s="720" t="s">
        <v>604</v>
      </c>
      <c r="E9" s="721">
        <v>8900</v>
      </c>
      <c r="F9" s="722">
        <v>9633</v>
      </c>
      <c r="G9" s="723">
        <v>0.82978723404255317</v>
      </c>
      <c r="H9" s="723">
        <v>1.4754738655944859E-2</v>
      </c>
      <c r="I9" s="724">
        <v>8.2359550561797751E-2</v>
      </c>
      <c r="J9" s="715"/>
    </row>
    <row r="10" spans="1:10" x14ac:dyDescent="0.2">
      <c r="A10" s="715"/>
      <c r="B10" s="725"/>
      <c r="C10" s="726"/>
      <c r="D10" s="727" t="s">
        <v>601</v>
      </c>
      <c r="E10" s="728">
        <v>344</v>
      </c>
      <c r="F10" s="729">
        <v>420</v>
      </c>
      <c r="G10" s="730">
        <v>3.6178826772331814E-2</v>
      </c>
      <c r="H10" s="730">
        <v>6.4330844342331997E-4</v>
      </c>
      <c r="I10" s="731">
        <v>0.22093023255813954</v>
      </c>
      <c r="J10" s="715"/>
    </row>
    <row r="11" spans="1:10" x14ac:dyDescent="0.2">
      <c r="A11" s="715"/>
      <c r="B11" s="725"/>
      <c r="C11" s="732"/>
      <c r="D11" s="733" t="s">
        <v>605</v>
      </c>
      <c r="E11" s="734">
        <v>9244</v>
      </c>
      <c r="F11" s="735">
        <v>10053</v>
      </c>
      <c r="G11" s="736">
        <v>0.86596606081488503</v>
      </c>
      <c r="H11" s="736">
        <v>1.5398047099368178E-2</v>
      </c>
      <c r="I11" s="737">
        <v>8.7516226741670269E-2</v>
      </c>
      <c r="J11" s="715"/>
    </row>
    <row r="12" spans="1:10" x14ac:dyDescent="0.2">
      <c r="A12" s="715"/>
      <c r="B12" s="738"/>
      <c r="C12" s="739" t="s">
        <v>606</v>
      </c>
      <c r="D12" s="740"/>
      <c r="E12" s="734">
        <v>10655</v>
      </c>
      <c r="F12" s="735">
        <v>11609</v>
      </c>
      <c r="G12" s="736">
        <v>1</v>
      </c>
      <c r="H12" s="736">
        <v>1.7781351713574575E-2</v>
      </c>
      <c r="I12" s="737">
        <v>8.9535429375879869E-2</v>
      </c>
      <c r="J12" s="715"/>
    </row>
    <row r="13" spans="1:10" x14ac:dyDescent="0.2">
      <c r="A13" s="715"/>
      <c r="B13" s="718" t="s">
        <v>249</v>
      </c>
      <c r="C13" s="719" t="s">
        <v>599</v>
      </c>
      <c r="D13" s="720" t="s">
        <v>600</v>
      </c>
      <c r="E13" s="721">
        <v>68699</v>
      </c>
      <c r="F13" s="722">
        <v>73844</v>
      </c>
      <c r="G13" s="723">
        <v>0.12177902525986309</v>
      </c>
      <c r="H13" s="723">
        <v>0.11310587784798008</v>
      </c>
      <c r="I13" s="724">
        <v>7.4891919824160463E-2</v>
      </c>
      <c r="J13" s="715"/>
    </row>
    <row r="14" spans="1:10" x14ac:dyDescent="0.2">
      <c r="A14" s="715"/>
      <c r="B14" s="725"/>
      <c r="C14" s="726"/>
      <c r="D14" s="727" t="s">
        <v>601</v>
      </c>
      <c r="E14" s="728">
        <v>13</v>
      </c>
      <c r="F14" s="729">
        <v>11</v>
      </c>
      <c r="G14" s="730">
        <v>1.8140529736451085E-5</v>
      </c>
      <c r="H14" s="730">
        <v>1.6848554470610761E-5</v>
      </c>
      <c r="I14" s="731">
        <v>-0.15384615384615385</v>
      </c>
      <c r="J14" s="715"/>
    </row>
    <row r="15" spans="1:10" x14ac:dyDescent="0.2">
      <c r="A15" s="715"/>
      <c r="B15" s="725"/>
      <c r="C15" s="732"/>
      <c r="D15" s="733" t="s">
        <v>602</v>
      </c>
      <c r="E15" s="734">
        <v>68712</v>
      </c>
      <c r="F15" s="735">
        <v>73855</v>
      </c>
      <c r="G15" s="736">
        <v>0.12179716578959954</v>
      </c>
      <c r="H15" s="736">
        <v>0.1131227264024507</v>
      </c>
      <c r="I15" s="737">
        <v>7.4848643613924792E-2</v>
      </c>
      <c r="J15" s="715"/>
    </row>
    <row r="16" spans="1:10" x14ac:dyDescent="0.2">
      <c r="A16" s="715"/>
      <c r="B16" s="725"/>
      <c r="C16" s="719" t="s">
        <v>603</v>
      </c>
      <c r="D16" s="720" t="s">
        <v>604</v>
      </c>
      <c r="E16" s="721">
        <v>378851</v>
      </c>
      <c r="F16" s="722">
        <v>424545</v>
      </c>
      <c r="G16" s="723">
        <v>0.7001337451783296</v>
      </c>
      <c r="H16" s="723">
        <v>0.65026995979322233</v>
      </c>
      <c r="I16" s="724">
        <v>0.12061206120612061</v>
      </c>
      <c r="J16" s="715"/>
    </row>
    <row r="17" spans="1:10" x14ac:dyDescent="0.2">
      <c r="A17" s="715"/>
      <c r="B17" s="725"/>
      <c r="C17" s="726"/>
      <c r="D17" s="727" t="s">
        <v>601</v>
      </c>
      <c r="E17" s="728">
        <v>226631</v>
      </c>
      <c r="F17" s="729">
        <v>107977</v>
      </c>
      <c r="G17" s="730">
        <v>0.1780690890320708</v>
      </c>
      <c r="H17" s="730">
        <v>0.16538694237028528</v>
      </c>
      <c r="I17" s="731">
        <v>-0.52355591247446287</v>
      </c>
      <c r="J17" s="715"/>
    </row>
    <row r="18" spans="1:10" x14ac:dyDescent="0.2">
      <c r="A18" s="715"/>
      <c r="B18" s="725"/>
      <c r="C18" s="732"/>
      <c r="D18" s="733" t="s">
        <v>605</v>
      </c>
      <c r="E18" s="734">
        <v>605482</v>
      </c>
      <c r="F18" s="735">
        <v>532522</v>
      </c>
      <c r="G18" s="736">
        <v>0.87820283421040046</v>
      </c>
      <c r="H18" s="736">
        <v>0.81565690216350761</v>
      </c>
      <c r="I18" s="737">
        <v>-0.12049904043390225</v>
      </c>
      <c r="J18" s="715"/>
    </row>
    <row r="19" spans="1:10" x14ac:dyDescent="0.2">
      <c r="A19" s="715"/>
      <c r="B19" s="738"/>
      <c r="C19" s="739" t="s">
        <v>607</v>
      </c>
      <c r="D19" s="740"/>
      <c r="E19" s="734">
        <v>674194</v>
      </c>
      <c r="F19" s="735">
        <v>606377</v>
      </c>
      <c r="G19" s="736">
        <v>1</v>
      </c>
      <c r="H19" s="736">
        <v>0.9287796285659583</v>
      </c>
      <c r="I19" s="737">
        <v>-0.10058974123175228</v>
      </c>
      <c r="J19" s="715"/>
    </row>
    <row r="20" spans="1:10" x14ac:dyDescent="0.2">
      <c r="A20" s="715"/>
      <c r="B20" s="718" t="s">
        <v>309</v>
      </c>
      <c r="C20" s="741" t="s">
        <v>599</v>
      </c>
      <c r="D20" s="720" t="s">
        <v>600</v>
      </c>
      <c r="E20" s="721">
        <v>8523</v>
      </c>
      <c r="F20" s="722">
        <v>7802</v>
      </c>
      <c r="G20" s="723">
        <v>0.22362349164493106</v>
      </c>
      <c r="H20" s="723">
        <v>1.1950220179973195E-2</v>
      </c>
      <c r="I20" s="724">
        <v>-8.4594626305291562E-2</v>
      </c>
      <c r="J20" s="715"/>
    </row>
    <row r="21" spans="1:10" x14ac:dyDescent="0.2">
      <c r="A21" s="715"/>
      <c r="B21" s="725"/>
      <c r="C21" s="742"/>
      <c r="D21" s="727" t="s">
        <v>601</v>
      </c>
      <c r="E21" s="728">
        <v>7095</v>
      </c>
      <c r="F21" s="729">
        <v>9564</v>
      </c>
      <c r="G21" s="730">
        <v>0.2741265155206512</v>
      </c>
      <c r="H21" s="730">
        <v>1.4649052268811028E-2</v>
      </c>
      <c r="I21" s="731">
        <v>0.34799154334038057</v>
      </c>
      <c r="J21" s="715"/>
    </row>
    <row r="22" spans="1:10" x14ac:dyDescent="0.2">
      <c r="A22" s="715"/>
      <c r="B22" s="725"/>
      <c r="C22" s="743"/>
      <c r="D22" s="733" t="s">
        <v>602</v>
      </c>
      <c r="E22" s="734">
        <v>15618</v>
      </c>
      <c r="F22" s="735">
        <v>17366</v>
      </c>
      <c r="G22" s="736">
        <v>0.49775000716558226</v>
      </c>
      <c r="H22" s="736">
        <v>2.6599272448784225E-2</v>
      </c>
      <c r="I22" s="737">
        <v>0.11192214111922141</v>
      </c>
      <c r="J22" s="715"/>
    </row>
    <row r="23" spans="1:10" x14ac:dyDescent="0.2">
      <c r="A23" s="715"/>
      <c r="B23" s="725"/>
      <c r="C23" s="741" t="s">
        <v>603</v>
      </c>
      <c r="D23" s="720" t="s">
        <v>604</v>
      </c>
      <c r="E23" s="721">
        <v>15971</v>
      </c>
      <c r="F23" s="722">
        <v>17443</v>
      </c>
      <c r="G23" s="723">
        <v>0.49995700650634872</v>
      </c>
      <c r="H23" s="723">
        <v>2.67172123300785E-2</v>
      </c>
      <c r="I23" s="724">
        <v>9.2167052783169501E-2</v>
      </c>
      <c r="J23" s="715"/>
    </row>
    <row r="24" spans="1:10" x14ac:dyDescent="0.2">
      <c r="A24" s="715"/>
      <c r="B24" s="725"/>
      <c r="C24" s="742"/>
      <c r="D24" s="727" t="s">
        <v>601</v>
      </c>
      <c r="E24" s="728">
        <v>77</v>
      </c>
      <c r="F24" s="729">
        <v>80</v>
      </c>
      <c r="G24" s="730">
        <v>2.2929863280690189E-3</v>
      </c>
      <c r="H24" s="730">
        <v>1.2253494160444189E-4</v>
      </c>
      <c r="I24" s="731">
        <v>3.896103896103896E-2</v>
      </c>
      <c r="J24" s="715"/>
    </row>
    <row r="25" spans="1:10" x14ac:dyDescent="0.2">
      <c r="A25" s="715"/>
      <c r="B25" s="725"/>
      <c r="C25" s="743"/>
      <c r="D25" s="733" t="s">
        <v>605</v>
      </c>
      <c r="E25" s="734">
        <v>16048</v>
      </c>
      <c r="F25" s="735">
        <v>17523</v>
      </c>
      <c r="G25" s="736">
        <v>0.50224999283441774</v>
      </c>
      <c r="H25" s="736">
        <v>2.6839747271682941E-2</v>
      </c>
      <c r="I25" s="737">
        <v>9.1911764705882359E-2</v>
      </c>
      <c r="J25" s="715"/>
    </row>
    <row r="26" spans="1:10" x14ac:dyDescent="0.2">
      <c r="A26" s="715"/>
      <c r="B26" s="738"/>
      <c r="C26" s="739" t="s">
        <v>608</v>
      </c>
      <c r="D26" s="740"/>
      <c r="E26" s="734">
        <v>31666</v>
      </c>
      <c r="F26" s="735">
        <v>34889</v>
      </c>
      <c r="G26" s="744">
        <v>1</v>
      </c>
      <c r="H26" s="736">
        <v>5.3439019720467162E-2</v>
      </c>
      <c r="I26" s="737">
        <v>0.10178109012821322</v>
      </c>
      <c r="J26" s="715"/>
    </row>
    <row r="27" spans="1:10" x14ac:dyDescent="0.2">
      <c r="A27" s="715"/>
      <c r="B27" s="745"/>
      <c r="C27" s="745"/>
      <c r="D27" s="745"/>
      <c r="E27" s="745"/>
      <c r="F27" s="745"/>
      <c r="G27" s="745"/>
      <c r="H27" s="745"/>
      <c r="I27" s="745"/>
      <c r="J27" s="715"/>
    </row>
    <row r="28" spans="1:10" x14ac:dyDescent="0.2">
      <c r="A28" s="715"/>
      <c r="B28" s="746" t="s">
        <v>602</v>
      </c>
      <c r="C28" s="719"/>
      <c r="D28" s="747" t="s">
        <v>600</v>
      </c>
      <c r="E28" s="721">
        <v>78633</v>
      </c>
      <c r="F28" s="722">
        <v>83202</v>
      </c>
      <c r="G28" s="748" t="s">
        <v>263</v>
      </c>
      <c r="H28" s="723">
        <f>+F28/$F$34</f>
        <v>0.12743940264215967</v>
      </c>
      <c r="I28" s="724">
        <f>+(F28-E28)/E28</f>
        <v>5.8105375605661744E-2</v>
      </c>
      <c r="J28" s="715"/>
    </row>
    <row r="29" spans="1:10" x14ac:dyDescent="0.2">
      <c r="A29" s="715"/>
      <c r="B29" s="749"/>
      <c r="C29" s="726"/>
      <c r="D29" s="750" t="s">
        <v>601</v>
      </c>
      <c r="E29" s="728">
        <v>7108</v>
      </c>
      <c r="F29" s="729">
        <v>9575</v>
      </c>
      <c r="G29" s="751" t="s">
        <v>263</v>
      </c>
      <c r="H29" s="730">
        <f t="shared" ref="H29:H34" si="0">+F29/$F$34</f>
        <v>1.4665900823281638E-2</v>
      </c>
      <c r="I29" s="731">
        <f t="shared" ref="I29:I34" si="1">+(F29-E29)/E29</f>
        <v>0.34707371975239165</v>
      </c>
      <c r="J29" s="715"/>
    </row>
    <row r="30" spans="1:10" x14ac:dyDescent="0.2">
      <c r="A30" s="715"/>
      <c r="B30" s="752"/>
      <c r="C30" s="732"/>
      <c r="D30" s="739" t="s">
        <v>602</v>
      </c>
      <c r="E30" s="734">
        <v>85741</v>
      </c>
      <c r="F30" s="735">
        <v>92777</v>
      </c>
      <c r="G30" s="753" t="s">
        <v>263</v>
      </c>
      <c r="H30" s="744">
        <f t="shared" si="0"/>
        <v>0.14210530346544131</v>
      </c>
      <c r="I30" s="737">
        <f t="shared" si="1"/>
        <v>8.2061090959984137E-2</v>
      </c>
      <c r="J30" s="715"/>
    </row>
    <row r="31" spans="1:10" x14ac:dyDescent="0.2">
      <c r="A31" s="715"/>
      <c r="B31" s="746" t="s">
        <v>605</v>
      </c>
      <c r="C31" s="719"/>
      <c r="D31" s="720" t="s">
        <v>604</v>
      </c>
      <c r="E31" s="721">
        <v>403722</v>
      </c>
      <c r="F31" s="722">
        <v>451621</v>
      </c>
      <c r="G31" s="754" t="s">
        <v>263</v>
      </c>
      <c r="H31" s="723">
        <f t="shared" si="0"/>
        <v>0.69174191077924563</v>
      </c>
      <c r="I31" s="724">
        <f t="shared" si="1"/>
        <v>0.1186435220275338</v>
      </c>
      <c r="J31" s="715"/>
    </row>
    <row r="32" spans="1:10" x14ac:dyDescent="0.2">
      <c r="A32" s="715"/>
      <c r="B32" s="749"/>
      <c r="C32" s="726"/>
      <c r="D32" s="727" t="s">
        <v>601</v>
      </c>
      <c r="E32" s="728">
        <v>227052</v>
      </c>
      <c r="F32" s="729">
        <v>108477</v>
      </c>
      <c r="G32" s="751" t="s">
        <v>263</v>
      </c>
      <c r="H32" s="730">
        <f t="shared" si="0"/>
        <v>0.16615278575531303</v>
      </c>
      <c r="I32" s="731">
        <f t="shared" si="1"/>
        <v>-0.52223719676549862</v>
      </c>
      <c r="J32" s="715"/>
    </row>
    <row r="33" spans="1:10" x14ac:dyDescent="0.2">
      <c r="A33" s="715"/>
      <c r="B33" s="752"/>
      <c r="C33" s="732"/>
      <c r="D33" s="755" t="s">
        <v>605</v>
      </c>
      <c r="E33" s="756">
        <v>630774</v>
      </c>
      <c r="F33" s="757">
        <v>560098</v>
      </c>
      <c r="G33" s="758" t="s">
        <v>263</v>
      </c>
      <c r="H33" s="759">
        <f t="shared" si="0"/>
        <v>0.85789469653455863</v>
      </c>
      <c r="I33" s="760">
        <f t="shared" si="1"/>
        <v>-0.11204646989254471</v>
      </c>
      <c r="J33" s="715"/>
    </row>
    <row r="34" spans="1:10" x14ac:dyDescent="0.2">
      <c r="A34" s="715"/>
      <c r="B34" s="761" t="s">
        <v>9</v>
      </c>
      <c r="C34" s="762"/>
      <c r="D34" s="762"/>
      <c r="E34" s="763">
        <v>716515</v>
      </c>
      <c r="F34" s="764">
        <v>652875</v>
      </c>
      <c r="G34" s="765" t="s">
        <v>263</v>
      </c>
      <c r="H34" s="766">
        <f t="shared" si="0"/>
        <v>1</v>
      </c>
      <c r="I34" s="767">
        <f t="shared" si="1"/>
        <v>-8.8818796536011116E-2</v>
      </c>
      <c r="J34" s="715"/>
    </row>
    <row r="35" spans="1:10" x14ac:dyDescent="0.2">
      <c r="B35" s="768" t="s">
        <v>609</v>
      </c>
      <c r="C35" s="768"/>
      <c r="D35" s="768"/>
      <c r="E35" s="768"/>
      <c r="F35" s="768"/>
      <c r="G35" s="768"/>
      <c r="H35" s="768"/>
      <c r="I35" s="768"/>
    </row>
    <row r="38" spans="1:10" ht="15" x14ac:dyDescent="0.2">
      <c r="B38" s="706" t="s">
        <v>590</v>
      </c>
      <c r="C38" s="706"/>
      <c r="D38" s="706"/>
      <c r="E38" s="706"/>
      <c r="F38" s="706"/>
      <c r="G38" s="706"/>
    </row>
    <row r="39" spans="1:10" ht="15" x14ac:dyDescent="0.25">
      <c r="B39" s="769" t="s">
        <v>610</v>
      </c>
      <c r="G39" s="709"/>
      <c r="H39" s="709"/>
      <c r="I39" s="709"/>
    </row>
    <row r="40" spans="1:10" ht="15" x14ac:dyDescent="0.25">
      <c r="B40" s="769"/>
      <c r="G40" s="709"/>
      <c r="H40" s="709"/>
      <c r="I40" s="709"/>
    </row>
    <row r="41" spans="1:10" ht="12.75" customHeight="1" x14ac:dyDescent="0.2">
      <c r="B41" s="710" t="s">
        <v>592</v>
      </c>
      <c r="C41" s="770" t="s">
        <v>593</v>
      </c>
      <c r="D41" s="711" t="s">
        <v>594</v>
      </c>
      <c r="E41" s="712" t="s">
        <v>595</v>
      </c>
      <c r="F41" s="713" t="s">
        <v>596</v>
      </c>
      <c r="G41" s="771" t="s">
        <v>597</v>
      </c>
      <c r="H41" s="771" t="s">
        <v>611</v>
      </c>
      <c r="I41" s="772" t="s">
        <v>598</v>
      </c>
      <c r="J41" s="715"/>
    </row>
    <row r="42" spans="1:10" ht="12.75" customHeight="1" x14ac:dyDescent="0.2">
      <c r="B42" s="710"/>
      <c r="C42" s="770"/>
      <c r="D42" s="711"/>
      <c r="E42" s="712"/>
      <c r="F42" s="716"/>
      <c r="G42" s="773"/>
      <c r="H42" s="773"/>
      <c r="I42" s="774"/>
      <c r="J42" s="715"/>
    </row>
    <row r="43" spans="1:10" x14ac:dyDescent="0.2">
      <c r="A43" s="715"/>
      <c r="B43" s="718" t="s">
        <v>241</v>
      </c>
      <c r="C43" s="719" t="s">
        <v>599</v>
      </c>
      <c r="D43" s="720" t="s">
        <v>600</v>
      </c>
      <c r="E43" s="775">
        <v>43650.682839999994</v>
      </c>
      <c r="F43" s="776">
        <v>51822.907650000001</v>
      </c>
      <c r="G43" s="777">
        <v>0.8228302966362967</v>
      </c>
      <c r="H43" s="777">
        <v>6.5118849267887706E-3</v>
      </c>
      <c r="I43" s="724">
        <v>0.18721871637048607</v>
      </c>
      <c r="J43" s="715"/>
    </row>
    <row r="44" spans="1:10" x14ac:dyDescent="0.2">
      <c r="A44" s="715"/>
      <c r="B44" s="725"/>
      <c r="C44" s="726"/>
      <c r="D44" s="727" t="s">
        <v>601</v>
      </c>
      <c r="E44" s="778">
        <v>0</v>
      </c>
      <c r="F44" s="779">
        <v>0</v>
      </c>
      <c r="G44" s="780">
        <v>0</v>
      </c>
      <c r="H44" s="780">
        <v>0</v>
      </c>
      <c r="I44" s="731" t="s">
        <v>263</v>
      </c>
      <c r="J44" s="715"/>
    </row>
    <row r="45" spans="1:10" x14ac:dyDescent="0.2">
      <c r="A45" s="715"/>
      <c r="B45" s="725"/>
      <c r="C45" s="732"/>
      <c r="D45" s="733" t="s">
        <v>602</v>
      </c>
      <c r="E45" s="781">
        <v>43650.682839999994</v>
      </c>
      <c r="F45" s="782">
        <v>51822.907650000001</v>
      </c>
      <c r="G45" s="736">
        <v>0.8228302966362967</v>
      </c>
      <c r="H45" s="736">
        <v>6.5118849267887706E-3</v>
      </c>
      <c r="I45" s="737">
        <v>0.18721871637048607</v>
      </c>
      <c r="J45" s="715"/>
    </row>
    <row r="46" spans="1:10" x14ac:dyDescent="0.2">
      <c r="A46" s="715"/>
      <c r="B46" s="725"/>
      <c r="C46" s="719" t="s">
        <v>603</v>
      </c>
      <c r="D46" s="720" t="s">
        <v>604</v>
      </c>
      <c r="E46" s="775">
        <v>4108.3629900000005</v>
      </c>
      <c r="F46" s="776">
        <v>5387.8354699999991</v>
      </c>
      <c r="G46" s="777">
        <v>8.5546613631735505E-2</v>
      </c>
      <c r="H46" s="777">
        <v>6.7701651983842102E-4</v>
      </c>
      <c r="I46" s="724">
        <v>0.3114312155752329</v>
      </c>
      <c r="J46" s="715"/>
    </row>
    <row r="47" spans="1:10" x14ac:dyDescent="0.2">
      <c r="A47" s="715"/>
      <c r="B47" s="725"/>
      <c r="C47" s="726"/>
      <c r="D47" s="727" t="s">
        <v>601</v>
      </c>
      <c r="E47" s="778">
        <v>5258.65679</v>
      </c>
      <c r="F47" s="779">
        <v>5770.5397300000004</v>
      </c>
      <c r="G47" s="780">
        <v>9.1623089731967894E-2</v>
      </c>
      <c r="H47" s="780">
        <v>7.2510579570350968E-4</v>
      </c>
      <c r="I47" s="731">
        <v>9.7341005591658022E-2</v>
      </c>
      <c r="J47" s="715"/>
    </row>
    <row r="48" spans="1:10" x14ac:dyDescent="0.2">
      <c r="A48" s="715"/>
      <c r="B48" s="725"/>
      <c r="C48" s="732"/>
      <c r="D48" s="733" t="s">
        <v>605</v>
      </c>
      <c r="E48" s="781">
        <v>9367.0197800000005</v>
      </c>
      <c r="F48" s="782">
        <v>11158.375199999999</v>
      </c>
      <c r="G48" s="736">
        <v>0.17716970336370341</v>
      </c>
      <c r="H48" s="736">
        <v>1.4021223155419307E-3</v>
      </c>
      <c r="I48" s="737">
        <v>0.1912407000383208</v>
      </c>
      <c r="J48" s="715"/>
    </row>
    <row r="49" spans="1:10" x14ac:dyDescent="0.2">
      <c r="A49" s="715"/>
      <c r="B49" s="738"/>
      <c r="C49" s="739" t="s">
        <v>606</v>
      </c>
      <c r="D49" s="740"/>
      <c r="E49" s="781">
        <v>53017.702619999996</v>
      </c>
      <c r="F49" s="782">
        <v>62981.282849999996</v>
      </c>
      <c r="G49" s="736">
        <v>1</v>
      </c>
      <c r="H49" s="736">
        <v>7.9140072423307013E-3</v>
      </c>
      <c r="I49" s="737">
        <v>0.18792930922362167</v>
      </c>
      <c r="J49" s="715"/>
    </row>
    <row r="50" spans="1:10" x14ac:dyDescent="0.2">
      <c r="A50" s="715"/>
      <c r="B50" s="718" t="s">
        <v>249</v>
      </c>
      <c r="C50" s="719" t="s">
        <v>599</v>
      </c>
      <c r="D50" s="720" t="s">
        <v>600</v>
      </c>
      <c r="E50" s="775">
        <v>3246357.0029099998</v>
      </c>
      <c r="F50" s="776">
        <v>3920929.7116900003</v>
      </c>
      <c r="G50" s="777">
        <v>0.53925222412643758</v>
      </c>
      <c r="H50" s="777">
        <v>0.49269028401482123</v>
      </c>
      <c r="I50" s="724">
        <v>0.20779375409892395</v>
      </c>
      <c r="J50" s="715"/>
    </row>
    <row r="51" spans="1:10" x14ac:dyDescent="0.2">
      <c r="A51" s="715"/>
      <c r="B51" s="725"/>
      <c r="C51" s="726"/>
      <c r="D51" s="727" t="s">
        <v>601</v>
      </c>
      <c r="E51" s="778">
        <v>431.78500000000003</v>
      </c>
      <c r="F51" s="779">
        <v>183.31100000000001</v>
      </c>
      <c r="G51" s="780">
        <v>2.5211077914027355E-5</v>
      </c>
      <c r="H51" s="780">
        <v>2.3034217722335315E-5</v>
      </c>
      <c r="I51" s="731">
        <v>-0.57545769306483552</v>
      </c>
      <c r="J51" s="715"/>
    </row>
    <row r="52" spans="1:10" x14ac:dyDescent="0.2">
      <c r="A52" s="715"/>
      <c r="B52" s="725"/>
      <c r="C52" s="732"/>
      <c r="D52" s="733" t="s">
        <v>602</v>
      </c>
      <c r="E52" s="781">
        <v>3246788.78791</v>
      </c>
      <c r="F52" s="782">
        <v>3921113.02269</v>
      </c>
      <c r="G52" s="736">
        <v>0.53927743520435167</v>
      </c>
      <c r="H52" s="736">
        <v>0.49271331823254355</v>
      </c>
      <c r="I52" s="737">
        <v>0.20768959080152286</v>
      </c>
      <c r="J52" s="715"/>
    </row>
    <row r="53" spans="1:10" x14ac:dyDescent="0.2">
      <c r="A53" s="715"/>
      <c r="B53" s="725"/>
      <c r="C53" s="719" t="s">
        <v>603</v>
      </c>
      <c r="D53" s="720" t="s">
        <v>604</v>
      </c>
      <c r="E53" s="775">
        <v>1463312.5277200001</v>
      </c>
      <c r="F53" s="776">
        <v>1845448.4602199998</v>
      </c>
      <c r="G53" s="777">
        <v>0.25380770884959564</v>
      </c>
      <c r="H53" s="777">
        <v>0.23189258488610034</v>
      </c>
      <c r="I53" s="724">
        <v>0.26114444130086761</v>
      </c>
      <c r="J53" s="715"/>
    </row>
    <row r="54" spans="1:10" x14ac:dyDescent="0.2">
      <c r="A54" s="715"/>
      <c r="B54" s="725"/>
      <c r="C54" s="726"/>
      <c r="D54" s="727" t="s">
        <v>601</v>
      </c>
      <c r="E54" s="778">
        <v>1401705.0853899999</v>
      </c>
      <c r="F54" s="779">
        <v>1504488.1971200001</v>
      </c>
      <c r="G54" s="780">
        <v>0.20691485594605272</v>
      </c>
      <c r="H54" s="780">
        <v>0.18904871335133086</v>
      </c>
      <c r="I54" s="731">
        <v>7.3327201849597817E-2</v>
      </c>
      <c r="J54" s="715"/>
    </row>
    <row r="55" spans="1:10" x14ac:dyDescent="0.2">
      <c r="A55" s="715"/>
      <c r="B55" s="725"/>
      <c r="C55" s="732"/>
      <c r="D55" s="733" t="s">
        <v>605</v>
      </c>
      <c r="E55" s="781">
        <v>2865017.6131099998</v>
      </c>
      <c r="F55" s="782">
        <v>3349936.6573400004</v>
      </c>
      <c r="G55" s="736">
        <v>0.46072256479564838</v>
      </c>
      <c r="H55" s="736">
        <v>0.42094129823743126</v>
      </c>
      <c r="I55" s="737">
        <v>0.16925517037349622</v>
      </c>
      <c r="J55" s="715"/>
    </row>
    <row r="56" spans="1:10" x14ac:dyDescent="0.2">
      <c r="A56" s="715"/>
      <c r="B56" s="738"/>
      <c r="C56" s="739" t="s">
        <v>607</v>
      </c>
      <c r="D56" s="740"/>
      <c r="E56" s="781">
        <v>6111806.4010200007</v>
      </c>
      <c r="F56" s="782">
        <v>7271049.6800299995</v>
      </c>
      <c r="G56" s="736">
        <v>1</v>
      </c>
      <c r="H56" s="736">
        <v>0.9136546164699747</v>
      </c>
      <c r="I56" s="737">
        <v>0.18967277478169678</v>
      </c>
      <c r="J56" s="715"/>
    </row>
    <row r="57" spans="1:10" x14ac:dyDescent="0.2">
      <c r="A57" s="715"/>
      <c r="B57" s="718" t="s">
        <v>309</v>
      </c>
      <c r="C57" s="719" t="s">
        <v>599</v>
      </c>
      <c r="D57" s="720" t="s">
        <v>600</v>
      </c>
      <c r="E57" s="775">
        <v>309222.55881999998</v>
      </c>
      <c r="F57" s="776">
        <v>366596.35749999998</v>
      </c>
      <c r="G57" s="777">
        <v>0.58733144155255046</v>
      </c>
      <c r="H57" s="777">
        <v>4.6065213298002151E-2</v>
      </c>
      <c r="I57" s="724">
        <v>0.18554208625314941</v>
      </c>
      <c r="J57" s="715"/>
    </row>
    <row r="58" spans="1:10" x14ac:dyDescent="0.2">
      <c r="A58" s="715"/>
      <c r="B58" s="725"/>
      <c r="C58" s="726"/>
      <c r="D58" s="727" t="s">
        <v>601</v>
      </c>
      <c r="E58" s="778">
        <v>121622.42298</v>
      </c>
      <c r="F58" s="779">
        <v>75081.556440000015</v>
      </c>
      <c r="G58" s="780">
        <v>0.12028968066851123</v>
      </c>
      <c r="H58" s="780">
        <v>9.4344852080386205E-3</v>
      </c>
      <c r="I58" s="731">
        <v>-0.3826668257353607</v>
      </c>
      <c r="J58" s="715"/>
    </row>
    <row r="59" spans="1:10" x14ac:dyDescent="0.2">
      <c r="A59" s="715"/>
      <c r="B59" s="725"/>
      <c r="C59" s="732"/>
      <c r="D59" s="733" t="s">
        <v>602</v>
      </c>
      <c r="E59" s="781">
        <v>430844.98180000001</v>
      </c>
      <c r="F59" s="782">
        <v>441677.91394</v>
      </c>
      <c r="G59" s="736">
        <v>0.70762112222106166</v>
      </c>
      <c r="H59" s="736">
        <v>5.5499698506040772E-2</v>
      </c>
      <c r="I59" s="737">
        <v>2.5143456690018214E-2</v>
      </c>
      <c r="J59" s="715"/>
    </row>
    <row r="60" spans="1:10" x14ac:dyDescent="0.2">
      <c r="A60" s="715"/>
      <c r="B60" s="725"/>
      <c r="C60" s="719" t="s">
        <v>603</v>
      </c>
      <c r="D60" s="720" t="s">
        <v>604</v>
      </c>
      <c r="E60" s="775">
        <v>201832.61614</v>
      </c>
      <c r="F60" s="776">
        <v>181848.25715999998</v>
      </c>
      <c r="G60" s="777">
        <v>0.29134277206123543</v>
      </c>
      <c r="H60" s="777">
        <v>2.2850414584234778E-2</v>
      </c>
      <c r="I60" s="724">
        <v>-9.9014516891254026E-2</v>
      </c>
      <c r="J60" s="715"/>
    </row>
    <row r="61" spans="1:10" x14ac:dyDescent="0.2">
      <c r="A61" s="715"/>
      <c r="B61" s="725"/>
      <c r="C61" s="726"/>
      <c r="D61" s="727" t="s">
        <v>601</v>
      </c>
      <c r="E61" s="778">
        <v>1205.3258900000001</v>
      </c>
      <c r="F61" s="779">
        <v>646.70909000000006</v>
      </c>
      <c r="G61" s="780">
        <v>1.0361057177029865E-3</v>
      </c>
      <c r="H61" s="780">
        <v>8.1263197418994751E-5</v>
      </c>
      <c r="I61" s="731">
        <v>-0.46345706554100485</v>
      </c>
      <c r="J61" s="715"/>
    </row>
    <row r="62" spans="1:10" x14ac:dyDescent="0.2">
      <c r="A62" s="715"/>
      <c r="B62" s="725"/>
      <c r="C62" s="732"/>
      <c r="D62" s="733" t="s">
        <v>605</v>
      </c>
      <c r="E62" s="781">
        <v>203037.94202999998</v>
      </c>
      <c r="F62" s="782">
        <v>182494.96624999997</v>
      </c>
      <c r="G62" s="736">
        <v>0.29237887777893845</v>
      </c>
      <c r="H62" s="736">
        <v>2.293167778165377E-2</v>
      </c>
      <c r="I62" s="737">
        <v>-0.10117801419088784</v>
      </c>
      <c r="J62" s="715"/>
    </row>
    <row r="63" spans="1:10" x14ac:dyDescent="0.2">
      <c r="A63" s="715"/>
      <c r="B63" s="738"/>
      <c r="C63" s="739" t="s">
        <v>608</v>
      </c>
      <c r="D63" s="740"/>
      <c r="E63" s="781">
        <v>633882.92382999999</v>
      </c>
      <c r="F63" s="782">
        <v>624172.88018999994</v>
      </c>
      <c r="G63" s="736">
        <v>1</v>
      </c>
      <c r="H63" s="736">
        <v>7.8431376287694546E-2</v>
      </c>
      <c r="I63" s="737">
        <v>-1.531835497528598E-2</v>
      </c>
      <c r="J63" s="715"/>
    </row>
    <row r="64" spans="1:10" x14ac:dyDescent="0.2">
      <c r="A64" s="715"/>
      <c r="B64" s="745"/>
      <c r="C64" s="745"/>
      <c r="D64" s="745"/>
      <c r="E64" s="745"/>
      <c r="F64" s="745"/>
      <c r="G64" s="745"/>
      <c r="H64" s="745"/>
      <c r="I64" s="745"/>
      <c r="J64" s="715"/>
    </row>
    <row r="65" spans="1:10" x14ac:dyDescent="0.2">
      <c r="A65" s="715"/>
      <c r="B65" s="746" t="s">
        <v>602</v>
      </c>
      <c r="C65" s="719"/>
      <c r="D65" s="720" t="s">
        <v>600</v>
      </c>
      <c r="E65" s="775">
        <v>3599230.2445700001</v>
      </c>
      <c r="F65" s="776">
        <v>4339348.9768399987</v>
      </c>
      <c r="G65" s="775" t="s">
        <v>263</v>
      </c>
      <c r="H65" s="777">
        <f>+F65/$F$71</f>
        <v>0.54526738223961213</v>
      </c>
      <c r="I65" s="724">
        <f>+(F65-E65)/E65</f>
        <v>0.20563250527986732</v>
      </c>
      <c r="J65" s="715"/>
    </row>
    <row r="66" spans="1:10" x14ac:dyDescent="0.2">
      <c r="A66" s="715"/>
      <c r="B66" s="749"/>
      <c r="C66" s="726"/>
      <c r="D66" s="727" t="s">
        <v>601</v>
      </c>
      <c r="E66" s="778">
        <v>122054.20798000001</v>
      </c>
      <c r="F66" s="779">
        <v>75264.867440000016</v>
      </c>
      <c r="G66" s="778" t="s">
        <v>263</v>
      </c>
      <c r="H66" s="780">
        <f t="shared" ref="H66:H71" si="2">+F66/$F$71</f>
        <v>9.457519425760957E-3</v>
      </c>
      <c r="I66" s="731">
        <f t="shared" ref="I66:I71" si="3">+(F66-E66)/E66</f>
        <v>-0.38334885223840021</v>
      </c>
      <c r="J66" s="715"/>
    </row>
    <row r="67" spans="1:10" x14ac:dyDescent="0.2">
      <c r="A67" s="715"/>
      <c r="B67" s="752"/>
      <c r="C67" s="732"/>
      <c r="D67" s="740" t="s">
        <v>602</v>
      </c>
      <c r="E67" s="781">
        <v>3721284.45255</v>
      </c>
      <c r="F67" s="782">
        <v>4414613.8442799989</v>
      </c>
      <c r="G67" s="781" t="s">
        <v>263</v>
      </c>
      <c r="H67" s="736">
        <f t="shared" si="2"/>
        <v>0.55472490166537303</v>
      </c>
      <c r="I67" s="737">
        <f t="shared" si="3"/>
        <v>0.18631453751268512</v>
      </c>
      <c r="J67" s="715"/>
    </row>
    <row r="68" spans="1:10" x14ac:dyDescent="0.2">
      <c r="A68" s="715"/>
      <c r="B68" s="746" t="s">
        <v>605</v>
      </c>
      <c r="C68" s="719"/>
      <c r="D68" s="720" t="s">
        <v>604</v>
      </c>
      <c r="E68" s="775">
        <v>1669253.50685</v>
      </c>
      <c r="F68" s="776">
        <v>2032684.5528500001</v>
      </c>
      <c r="G68" s="775" t="s">
        <v>263</v>
      </c>
      <c r="H68" s="777">
        <f t="shared" si="2"/>
        <v>0.25542001599017361</v>
      </c>
      <c r="I68" s="724">
        <f t="shared" si="3"/>
        <v>0.21772070240296831</v>
      </c>
      <c r="J68" s="715"/>
    </row>
    <row r="69" spans="1:10" x14ac:dyDescent="0.2">
      <c r="A69" s="715"/>
      <c r="B69" s="749"/>
      <c r="C69" s="726"/>
      <c r="D69" s="727" t="s">
        <v>601</v>
      </c>
      <c r="E69" s="778">
        <v>1408169.06807</v>
      </c>
      <c r="F69" s="779">
        <v>1510905.4459399998</v>
      </c>
      <c r="G69" s="778" t="s">
        <v>263</v>
      </c>
      <c r="H69" s="780">
        <f t="shared" si="2"/>
        <v>0.18985508234445336</v>
      </c>
      <c r="I69" s="731">
        <f t="shared" si="3"/>
        <v>7.2957416974658837E-2</v>
      </c>
      <c r="J69" s="715"/>
    </row>
    <row r="70" spans="1:10" x14ac:dyDescent="0.2">
      <c r="A70" s="715"/>
      <c r="B70" s="752"/>
      <c r="C70" s="732"/>
      <c r="D70" s="755" t="s">
        <v>605</v>
      </c>
      <c r="E70" s="783">
        <v>3077422.57492</v>
      </c>
      <c r="F70" s="764">
        <v>3543589.9987900001</v>
      </c>
      <c r="G70" s="783" t="s">
        <v>263</v>
      </c>
      <c r="H70" s="759">
        <f t="shared" si="2"/>
        <v>0.44527509833462697</v>
      </c>
      <c r="I70" s="760">
        <f t="shared" si="3"/>
        <v>0.15147982200075932</v>
      </c>
      <c r="J70" s="715"/>
    </row>
    <row r="71" spans="1:10" x14ac:dyDescent="0.2">
      <c r="A71" s="715"/>
      <c r="B71" s="761" t="s">
        <v>9</v>
      </c>
      <c r="C71" s="762"/>
      <c r="D71" s="762"/>
      <c r="E71" s="784">
        <v>6798707.0274699992</v>
      </c>
      <c r="F71" s="764">
        <v>7958203.8430699985</v>
      </c>
      <c r="G71" s="784" t="s">
        <v>263</v>
      </c>
      <c r="H71" s="766">
        <f t="shared" si="2"/>
        <v>1</v>
      </c>
      <c r="I71" s="767">
        <f t="shared" si="3"/>
        <v>0.17054666584617967</v>
      </c>
      <c r="J71" s="715"/>
    </row>
    <row r="72" spans="1:10" x14ac:dyDescent="0.2">
      <c r="B72" s="768" t="s">
        <v>609</v>
      </c>
      <c r="C72" s="768"/>
      <c r="D72" s="768"/>
      <c r="E72" s="768"/>
      <c r="F72" s="768"/>
      <c r="G72" s="768"/>
      <c r="H72" s="768"/>
      <c r="I72" s="768"/>
    </row>
  </sheetData>
  <mergeCells count="46">
    <mergeCell ref="B71:D71"/>
    <mergeCell ref="B72:I72"/>
    <mergeCell ref="B57:B63"/>
    <mergeCell ref="C57:C59"/>
    <mergeCell ref="C60:C62"/>
    <mergeCell ref="B64:I64"/>
    <mergeCell ref="B65:C67"/>
    <mergeCell ref="B68:C70"/>
    <mergeCell ref="I41:I42"/>
    <mergeCell ref="B43:B49"/>
    <mergeCell ref="C43:C45"/>
    <mergeCell ref="C46:C48"/>
    <mergeCell ref="B50:B56"/>
    <mergeCell ref="C50:C52"/>
    <mergeCell ref="C53:C55"/>
    <mergeCell ref="B34:D34"/>
    <mergeCell ref="B35:I35"/>
    <mergeCell ref="B38:G38"/>
    <mergeCell ref="B41:B42"/>
    <mergeCell ref="C41:C42"/>
    <mergeCell ref="D41:D42"/>
    <mergeCell ref="E41:E42"/>
    <mergeCell ref="F41:F42"/>
    <mergeCell ref="G41:G42"/>
    <mergeCell ref="H41:H42"/>
    <mergeCell ref="B20:B26"/>
    <mergeCell ref="C20:C22"/>
    <mergeCell ref="C23:C25"/>
    <mergeCell ref="B27:I27"/>
    <mergeCell ref="B28:C30"/>
    <mergeCell ref="B31:C33"/>
    <mergeCell ref="H4:H5"/>
    <mergeCell ref="I4:I5"/>
    <mergeCell ref="B6:B12"/>
    <mergeCell ref="C6:C8"/>
    <mergeCell ref="C9:C11"/>
    <mergeCell ref="B13:B19"/>
    <mergeCell ref="C13:C15"/>
    <mergeCell ref="C16:C18"/>
    <mergeCell ref="B1:G1"/>
    <mergeCell ref="B4:B5"/>
    <mergeCell ref="C4:C5"/>
    <mergeCell ref="D4:D5"/>
    <mergeCell ref="E4:E5"/>
    <mergeCell ref="F4:F5"/>
    <mergeCell ref="G4:G5"/>
  </mergeCells>
  <pageMargins left="0.7" right="0.7" top="0.75" bottom="0.75" header="0.3" footer="0.3"/>
  <pageSetup paperSize="17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6"/>
  <sheetViews>
    <sheetView zoomScaleNormal="100" workbookViewId="0">
      <selection activeCell="P23" sqref="P23"/>
    </sheetView>
  </sheetViews>
  <sheetFormatPr baseColWidth="10" defaultColWidth="11.42578125" defaultRowHeight="15" x14ac:dyDescent="0.25"/>
  <cols>
    <col min="1" max="1" width="12" style="785" customWidth="1"/>
    <col min="2" max="2" width="11.42578125" style="785"/>
    <col min="3" max="3" width="32.7109375" style="785" bestFit="1" customWidth="1"/>
    <col min="4" max="4" width="8.42578125" style="785" customWidth="1"/>
    <col min="5" max="6" width="10.140625" style="785" customWidth="1"/>
    <col min="7" max="7" width="6.5703125" style="785" customWidth="1"/>
    <col min="8" max="8" width="7.85546875" style="785" customWidth="1"/>
    <col min="9" max="12" width="6.5703125" style="785" bestFit="1" customWidth="1"/>
    <col min="13" max="13" width="11.42578125" style="785"/>
    <col min="14" max="14" width="10.42578125" style="785" customWidth="1"/>
    <col min="15" max="15" width="10" style="785" customWidth="1"/>
    <col min="16" max="16384" width="11.42578125" style="785"/>
  </cols>
  <sheetData>
    <row r="1" spans="1:15" x14ac:dyDescent="0.25">
      <c r="B1" s="786" t="s">
        <v>612</v>
      </c>
      <c r="I1" s="787"/>
    </row>
    <row r="2" spans="1:15" x14ac:dyDescent="0.25">
      <c r="B2" s="786"/>
    </row>
    <row r="3" spans="1:15" ht="15" customHeight="1" x14ac:dyDescent="0.25">
      <c r="A3" s="788"/>
      <c r="B3" s="770" t="s">
        <v>613</v>
      </c>
      <c r="C3" s="789" t="s">
        <v>614</v>
      </c>
      <c r="D3" s="790">
        <v>2016</v>
      </c>
      <c r="E3" s="790"/>
      <c r="F3" s="790"/>
      <c r="G3" s="790"/>
      <c r="H3" s="790"/>
      <c r="I3" s="791">
        <v>2017</v>
      </c>
      <c r="J3" s="791"/>
      <c r="K3" s="791"/>
      <c r="L3" s="791"/>
      <c r="M3" s="791"/>
      <c r="N3" s="792" t="s">
        <v>615</v>
      </c>
      <c r="O3" s="793" t="s">
        <v>616</v>
      </c>
    </row>
    <row r="4" spans="1:15" x14ac:dyDescent="0.25">
      <c r="A4" s="788"/>
      <c r="B4" s="770"/>
      <c r="C4" s="789"/>
      <c r="D4" s="790" t="s">
        <v>617</v>
      </c>
      <c r="E4" s="790"/>
      <c r="F4" s="790"/>
      <c r="G4" s="790"/>
      <c r="H4" s="790" t="s">
        <v>618</v>
      </c>
      <c r="I4" s="791" t="s">
        <v>617</v>
      </c>
      <c r="J4" s="791"/>
      <c r="K4" s="791"/>
      <c r="L4" s="791"/>
      <c r="M4" s="791" t="s">
        <v>618</v>
      </c>
      <c r="N4" s="794"/>
      <c r="O4" s="793"/>
    </row>
    <row r="5" spans="1:15" x14ac:dyDescent="0.25">
      <c r="A5" s="788"/>
      <c r="B5" s="770"/>
      <c r="C5" s="789"/>
      <c r="D5" s="790" t="s">
        <v>619</v>
      </c>
      <c r="E5" s="790"/>
      <c r="F5" s="790" t="s">
        <v>620</v>
      </c>
      <c r="G5" s="790"/>
      <c r="H5" s="790"/>
      <c r="I5" s="791" t="s">
        <v>619</v>
      </c>
      <c r="J5" s="791"/>
      <c r="K5" s="791" t="s">
        <v>620</v>
      </c>
      <c r="L5" s="791"/>
      <c r="M5" s="791"/>
      <c r="N5" s="794"/>
      <c r="O5" s="793"/>
    </row>
    <row r="6" spans="1:15" x14ac:dyDescent="0.25">
      <c r="A6" s="788"/>
      <c r="B6" s="770"/>
      <c r="C6" s="789"/>
      <c r="D6" s="795" t="s">
        <v>621</v>
      </c>
      <c r="E6" s="795" t="s">
        <v>622</v>
      </c>
      <c r="F6" s="795" t="s">
        <v>621</v>
      </c>
      <c r="G6" s="795" t="s">
        <v>622</v>
      </c>
      <c r="H6" s="790"/>
      <c r="I6" s="796" t="s">
        <v>621</v>
      </c>
      <c r="J6" s="796" t="s">
        <v>622</v>
      </c>
      <c r="K6" s="796" t="s">
        <v>621</v>
      </c>
      <c r="L6" s="796" t="s">
        <v>622</v>
      </c>
      <c r="M6" s="791"/>
      <c r="N6" s="797"/>
      <c r="O6" s="793"/>
    </row>
    <row r="7" spans="1:15" x14ac:dyDescent="0.25">
      <c r="A7" s="788"/>
      <c r="B7" s="798" t="s">
        <v>241</v>
      </c>
      <c r="C7" s="799" t="s">
        <v>623</v>
      </c>
      <c r="D7" s="800">
        <v>227</v>
      </c>
      <c r="E7" s="800">
        <v>45</v>
      </c>
      <c r="F7" s="800">
        <v>4</v>
      </c>
      <c r="G7" s="800">
        <v>1</v>
      </c>
      <c r="H7" s="800">
        <v>899</v>
      </c>
      <c r="I7" s="801">
        <v>230</v>
      </c>
      <c r="J7" s="801">
        <v>47</v>
      </c>
      <c r="K7" s="801">
        <v>0</v>
      </c>
      <c r="L7" s="801">
        <v>0</v>
      </c>
      <c r="M7" s="800">
        <v>790</v>
      </c>
      <c r="N7" s="802">
        <v>1.6357643034891974E-4</v>
      </c>
      <c r="O7" s="803">
        <v>0</v>
      </c>
    </row>
    <row r="8" spans="1:15" x14ac:dyDescent="0.25">
      <c r="A8" s="788"/>
      <c r="B8" s="798"/>
      <c r="C8" s="799" t="s">
        <v>243</v>
      </c>
      <c r="D8" s="800">
        <v>251201</v>
      </c>
      <c r="E8" s="800">
        <v>77503</v>
      </c>
      <c r="F8" s="800">
        <v>77245</v>
      </c>
      <c r="G8" s="800">
        <v>138357</v>
      </c>
      <c r="H8" s="800">
        <v>3175476</v>
      </c>
      <c r="I8" s="801">
        <v>262938</v>
      </c>
      <c r="J8" s="801">
        <v>86911</v>
      </c>
      <c r="K8" s="801">
        <v>75869</v>
      </c>
      <c r="L8" s="801">
        <v>145761</v>
      </c>
      <c r="M8" s="800">
        <v>3297847</v>
      </c>
      <c r="N8" s="802">
        <v>0.33747471061144513</v>
      </c>
      <c r="O8" s="803">
        <v>4.9922286360980769E-2</v>
      </c>
    </row>
    <row r="9" spans="1:15" x14ac:dyDescent="0.25">
      <c r="A9" s="788"/>
      <c r="B9" s="798"/>
      <c r="C9" s="799" t="s">
        <v>242</v>
      </c>
      <c r="D9" s="800">
        <v>3870</v>
      </c>
      <c r="E9" s="800">
        <v>3196</v>
      </c>
      <c r="F9" s="800">
        <v>1042</v>
      </c>
      <c r="G9" s="800">
        <v>3572</v>
      </c>
      <c r="H9" s="800">
        <v>189216</v>
      </c>
      <c r="I9" s="801">
        <v>3714</v>
      </c>
      <c r="J9" s="801">
        <v>2840</v>
      </c>
      <c r="K9" s="801">
        <v>1089</v>
      </c>
      <c r="L9" s="801">
        <v>3350</v>
      </c>
      <c r="M9" s="800">
        <v>180494</v>
      </c>
      <c r="N9" s="802">
        <v>6.4916812231973816E-3</v>
      </c>
      <c r="O9" s="803">
        <v>-5.8818493150684929E-2</v>
      </c>
    </row>
    <row r="10" spans="1:15" x14ac:dyDescent="0.25">
      <c r="A10" s="788"/>
      <c r="B10" s="798"/>
      <c r="C10" s="804" t="s">
        <v>606</v>
      </c>
      <c r="D10" s="805">
        <v>255298</v>
      </c>
      <c r="E10" s="805">
        <v>80744</v>
      </c>
      <c r="F10" s="805">
        <v>78291</v>
      </c>
      <c r="G10" s="805">
        <v>141930</v>
      </c>
      <c r="H10" s="805">
        <v>3365591</v>
      </c>
      <c r="I10" s="806">
        <v>266882</v>
      </c>
      <c r="J10" s="806">
        <v>89798</v>
      </c>
      <c r="K10" s="806">
        <v>76958</v>
      </c>
      <c r="L10" s="806">
        <v>149111</v>
      </c>
      <c r="M10" s="805">
        <v>3479131</v>
      </c>
      <c r="N10" s="807">
        <v>0.34412996826499148</v>
      </c>
      <c r="O10" s="808">
        <v>4.7614168118318131E-2</v>
      </c>
    </row>
    <row r="11" spans="1:15" x14ac:dyDescent="0.25">
      <c r="A11" s="788"/>
      <c r="B11" s="798" t="s">
        <v>249</v>
      </c>
      <c r="C11" s="799" t="s">
        <v>250</v>
      </c>
      <c r="D11" s="800">
        <v>4392</v>
      </c>
      <c r="E11" s="800">
        <v>2423</v>
      </c>
      <c r="F11" s="800">
        <v>5651</v>
      </c>
      <c r="G11" s="800">
        <v>4715</v>
      </c>
      <c r="H11" s="800">
        <v>311439</v>
      </c>
      <c r="I11" s="801">
        <v>4971</v>
      </c>
      <c r="J11" s="801">
        <v>3359</v>
      </c>
      <c r="K11" s="801">
        <v>6513</v>
      </c>
      <c r="L11" s="801">
        <v>5251</v>
      </c>
      <c r="M11" s="800">
        <v>346995</v>
      </c>
      <c r="N11" s="802">
        <v>1.1866082279534994E-2</v>
      </c>
      <c r="O11" s="803">
        <v>0.16954775624236074</v>
      </c>
    </row>
    <row r="12" spans="1:15" x14ac:dyDescent="0.25">
      <c r="A12" s="788"/>
      <c r="B12" s="798"/>
      <c r="C12" s="804" t="s">
        <v>607</v>
      </c>
      <c r="D12" s="805">
        <v>4392</v>
      </c>
      <c r="E12" s="805">
        <v>2423</v>
      </c>
      <c r="F12" s="805">
        <v>5651</v>
      </c>
      <c r="G12" s="805">
        <v>4715</v>
      </c>
      <c r="H12" s="805">
        <v>311439</v>
      </c>
      <c r="I12" s="806">
        <v>4971</v>
      </c>
      <c r="J12" s="806">
        <v>3359</v>
      </c>
      <c r="K12" s="806">
        <v>6513</v>
      </c>
      <c r="L12" s="806">
        <v>5251</v>
      </c>
      <c r="M12" s="805">
        <v>346995</v>
      </c>
      <c r="N12" s="802">
        <v>1.1866082279534994E-2</v>
      </c>
      <c r="O12" s="808">
        <v>0.16954775624236074</v>
      </c>
    </row>
    <row r="13" spans="1:15" x14ac:dyDescent="0.25">
      <c r="A13" s="788"/>
      <c r="B13" s="798" t="s">
        <v>225</v>
      </c>
      <c r="C13" s="809" t="s">
        <v>258</v>
      </c>
      <c r="D13" s="800">
        <v>3430</v>
      </c>
      <c r="E13" s="800">
        <v>653</v>
      </c>
      <c r="F13" s="800">
        <v>6</v>
      </c>
      <c r="G13" s="800">
        <v>369</v>
      </c>
      <c r="H13" s="800">
        <v>25727</v>
      </c>
      <c r="I13" s="801">
        <v>3334</v>
      </c>
      <c r="J13" s="801">
        <v>898</v>
      </c>
      <c r="K13" s="801">
        <v>3</v>
      </c>
      <c r="L13" s="801">
        <v>557</v>
      </c>
      <c r="M13" s="800">
        <v>31594</v>
      </c>
      <c r="N13" s="802">
        <v>2.8298131921733697E-3</v>
      </c>
      <c r="O13" s="803">
        <v>7.4921489457155668E-2</v>
      </c>
    </row>
    <row r="14" spans="1:15" x14ac:dyDescent="0.25">
      <c r="A14" s="788"/>
      <c r="B14" s="798"/>
      <c r="C14" s="809" t="s">
        <v>260</v>
      </c>
      <c r="D14" s="800">
        <v>199</v>
      </c>
      <c r="E14" s="800">
        <v>442</v>
      </c>
      <c r="F14" s="800">
        <v>1</v>
      </c>
      <c r="G14" s="800">
        <v>12</v>
      </c>
      <c r="H14" s="800">
        <v>1634</v>
      </c>
      <c r="I14" s="801">
        <v>150</v>
      </c>
      <c r="J14" s="801">
        <v>399</v>
      </c>
      <c r="K14" s="801">
        <v>0</v>
      </c>
      <c r="L14" s="801">
        <v>6</v>
      </c>
      <c r="M14" s="800">
        <v>1335</v>
      </c>
      <c r="N14" s="802">
        <v>3.2774338932725796E-4</v>
      </c>
      <c r="O14" s="803">
        <v>-0.15137614678899083</v>
      </c>
    </row>
    <row r="15" spans="1:15" x14ac:dyDescent="0.25">
      <c r="A15" s="788"/>
      <c r="B15" s="798"/>
      <c r="C15" s="809" t="s">
        <v>259</v>
      </c>
      <c r="D15" s="800">
        <v>2873</v>
      </c>
      <c r="E15" s="800">
        <v>21894</v>
      </c>
      <c r="F15" s="800">
        <v>494</v>
      </c>
      <c r="G15" s="800">
        <v>805</v>
      </c>
      <c r="H15" s="800">
        <v>124853</v>
      </c>
      <c r="I15" s="801">
        <v>2826</v>
      </c>
      <c r="J15" s="801">
        <v>24655</v>
      </c>
      <c r="K15" s="801">
        <v>445</v>
      </c>
      <c r="L15" s="801">
        <v>864</v>
      </c>
      <c r="M15" s="800">
        <v>133533</v>
      </c>
      <c r="N15" s="802">
        <v>1.7001319240958122E-2</v>
      </c>
      <c r="O15" s="803">
        <v>0.10450395150771119</v>
      </c>
    </row>
    <row r="16" spans="1:15" x14ac:dyDescent="0.25">
      <c r="A16" s="788"/>
      <c r="B16" s="798"/>
      <c r="C16" s="809" t="s">
        <v>624</v>
      </c>
      <c r="D16" s="800">
        <v>183</v>
      </c>
      <c r="E16" s="800">
        <v>608</v>
      </c>
      <c r="F16" s="800">
        <v>3</v>
      </c>
      <c r="G16" s="800">
        <v>19</v>
      </c>
      <c r="H16" s="800">
        <v>2357</v>
      </c>
      <c r="I16" s="801">
        <v>182</v>
      </c>
      <c r="J16" s="801">
        <v>1813</v>
      </c>
      <c r="K16" s="801">
        <v>4</v>
      </c>
      <c r="L16" s="801">
        <v>23</v>
      </c>
      <c r="M16" s="800">
        <v>7267</v>
      </c>
      <c r="N16" s="802">
        <v>1.1940488886841723E-3</v>
      </c>
      <c r="O16" s="803">
        <v>1.4870848708487086</v>
      </c>
    </row>
    <row r="17" spans="1:15" x14ac:dyDescent="0.25">
      <c r="A17" s="788"/>
      <c r="B17" s="798"/>
      <c r="C17" s="804" t="s">
        <v>537</v>
      </c>
      <c r="D17" s="805">
        <v>6685</v>
      </c>
      <c r="E17" s="805">
        <v>23597</v>
      </c>
      <c r="F17" s="805">
        <v>504</v>
      </c>
      <c r="G17" s="805">
        <v>1205</v>
      </c>
      <c r="H17" s="805">
        <v>154571</v>
      </c>
      <c r="I17" s="806">
        <v>6492</v>
      </c>
      <c r="J17" s="806">
        <v>27765</v>
      </c>
      <c r="K17" s="806">
        <v>452</v>
      </c>
      <c r="L17" s="806">
        <v>1450</v>
      </c>
      <c r="M17" s="805">
        <v>173729</v>
      </c>
      <c r="N17" s="807">
        <v>2.1352924711142921E-2</v>
      </c>
      <c r="O17" s="808">
        <v>0.13028664311837704</v>
      </c>
    </row>
    <row r="18" spans="1:15" x14ac:dyDescent="0.25">
      <c r="A18" s="788"/>
      <c r="B18" s="798" t="s">
        <v>625</v>
      </c>
      <c r="C18" s="809" t="s">
        <v>269</v>
      </c>
      <c r="D18" s="800">
        <v>279</v>
      </c>
      <c r="E18" s="800">
        <v>1924</v>
      </c>
      <c r="F18" s="800">
        <v>5</v>
      </c>
      <c r="G18" s="800">
        <v>7</v>
      </c>
      <c r="H18" s="800">
        <v>6875</v>
      </c>
      <c r="I18" s="801">
        <v>223</v>
      </c>
      <c r="J18" s="801">
        <v>3313</v>
      </c>
      <c r="K18" s="801">
        <v>7</v>
      </c>
      <c r="L18" s="801">
        <v>17</v>
      </c>
      <c r="M18" s="800">
        <v>12206</v>
      </c>
      <c r="N18" s="802">
        <v>2.1022819207297989E-3</v>
      </c>
      <c r="O18" s="803">
        <v>0.60722347629796836</v>
      </c>
    </row>
    <row r="19" spans="1:15" x14ac:dyDescent="0.25">
      <c r="A19" s="788"/>
      <c r="B19" s="798"/>
      <c r="C19" s="809" t="s">
        <v>626</v>
      </c>
      <c r="D19" s="800">
        <v>27</v>
      </c>
      <c r="E19" s="800">
        <v>343</v>
      </c>
      <c r="F19" s="800">
        <v>0</v>
      </c>
      <c r="G19" s="800">
        <v>0</v>
      </c>
      <c r="H19" s="800">
        <v>1080</v>
      </c>
      <c r="I19" s="801">
        <v>31</v>
      </c>
      <c r="J19" s="801">
        <v>521</v>
      </c>
      <c r="K19" s="801">
        <v>0</v>
      </c>
      <c r="L19" s="801">
        <v>0</v>
      </c>
      <c r="M19" s="800">
        <v>1806</v>
      </c>
      <c r="N19" s="802">
        <v>3.2597180343900254E-4</v>
      </c>
      <c r="O19" s="803">
        <v>0.49189189189189192</v>
      </c>
    </row>
    <row r="20" spans="1:15" x14ac:dyDescent="0.25">
      <c r="A20" s="788"/>
      <c r="B20" s="798"/>
      <c r="C20" s="804" t="s">
        <v>627</v>
      </c>
      <c r="D20" s="805">
        <v>306</v>
      </c>
      <c r="E20" s="805">
        <v>2267</v>
      </c>
      <c r="F20" s="805">
        <v>5</v>
      </c>
      <c r="G20" s="805">
        <v>7</v>
      </c>
      <c r="H20" s="805">
        <v>7955</v>
      </c>
      <c r="I20" s="806">
        <v>254</v>
      </c>
      <c r="J20" s="806">
        <v>3834</v>
      </c>
      <c r="K20" s="806">
        <v>7</v>
      </c>
      <c r="L20" s="806">
        <v>17</v>
      </c>
      <c r="M20" s="805">
        <v>14012</v>
      </c>
      <c r="N20" s="802">
        <v>2.4282537241688013E-3</v>
      </c>
      <c r="O20" s="808">
        <v>0.59071566731141201</v>
      </c>
    </row>
    <row r="21" spans="1:15" x14ac:dyDescent="0.25">
      <c r="A21" s="788"/>
      <c r="B21" s="798" t="s">
        <v>227</v>
      </c>
      <c r="C21" s="809" t="s">
        <v>628</v>
      </c>
      <c r="D21" s="800">
        <v>806</v>
      </c>
      <c r="E21" s="800">
        <v>11974</v>
      </c>
      <c r="F21" s="800">
        <v>22</v>
      </c>
      <c r="G21" s="800">
        <v>39</v>
      </c>
      <c r="H21" s="800">
        <v>45986</v>
      </c>
      <c r="I21" s="801">
        <v>754</v>
      </c>
      <c r="J21" s="801">
        <v>14207</v>
      </c>
      <c r="K21" s="801">
        <v>19</v>
      </c>
      <c r="L21" s="801">
        <v>59</v>
      </c>
      <c r="M21" s="800">
        <v>53995</v>
      </c>
      <c r="N21" s="802">
        <v>8.8809600578245631E-3</v>
      </c>
      <c r="O21" s="803">
        <v>0.17117046958959584</v>
      </c>
    </row>
    <row r="22" spans="1:15" x14ac:dyDescent="0.25">
      <c r="A22" s="788"/>
      <c r="B22" s="798"/>
      <c r="C22" s="804" t="s">
        <v>539</v>
      </c>
      <c r="D22" s="805">
        <v>806</v>
      </c>
      <c r="E22" s="805">
        <v>11974</v>
      </c>
      <c r="F22" s="805">
        <v>22</v>
      </c>
      <c r="G22" s="805">
        <v>39</v>
      </c>
      <c r="H22" s="805">
        <v>45986</v>
      </c>
      <c r="I22" s="806">
        <v>754</v>
      </c>
      <c r="J22" s="806">
        <v>14207</v>
      </c>
      <c r="K22" s="806">
        <v>19</v>
      </c>
      <c r="L22" s="806">
        <v>59</v>
      </c>
      <c r="M22" s="805">
        <v>53995</v>
      </c>
      <c r="N22" s="802">
        <v>8.8809600578245631E-3</v>
      </c>
      <c r="O22" s="808">
        <v>0.17117046958959584</v>
      </c>
    </row>
    <row r="23" spans="1:15" x14ac:dyDescent="0.25">
      <c r="A23" s="788"/>
      <c r="B23" s="798" t="s">
        <v>629</v>
      </c>
      <c r="C23" s="809" t="s">
        <v>279</v>
      </c>
      <c r="D23" s="800">
        <v>43981</v>
      </c>
      <c r="E23" s="800">
        <v>236603</v>
      </c>
      <c r="F23" s="800">
        <v>6322</v>
      </c>
      <c r="G23" s="800">
        <v>6972</v>
      </c>
      <c r="H23" s="800">
        <v>1326633</v>
      </c>
      <c r="I23" s="801">
        <v>36418</v>
      </c>
      <c r="J23" s="801">
        <v>250664</v>
      </c>
      <c r="K23" s="801">
        <v>6156</v>
      </c>
      <c r="L23" s="801">
        <v>8213</v>
      </c>
      <c r="M23" s="800">
        <v>1433120</v>
      </c>
      <c r="N23" s="802">
        <v>0.17801544586683107</v>
      </c>
      <c r="O23" s="803">
        <v>2.5769196741504977E-2</v>
      </c>
    </row>
    <row r="24" spans="1:15" x14ac:dyDescent="0.25">
      <c r="A24" s="788"/>
      <c r="B24" s="798"/>
      <c r="C24" s="804" t="s">
        <v>630</v>
      </c>
      <c r="D24" s="805">
        <v>43981</v>
      </c>
      <c r="E24" s="805">
        <v>236603</v>
      </c>
      <c r="F24" s="805">
        <v>6322</v>
      </c>
      <c r="G24" s="805">
        <v>6972</v>
      </c>
      <c r="H24" s="805">
        <v>1326633</v>
      </c>
      <c r="I24" s="806">
        <v>36418</v>
      </c>
      <c r="J24" s="806">
        <v>250664</v>
      </c>
      <c r="K24" s="806">
        <v>6156</v>
      </c>
      <c r="L24" s="806">
        <v>8213</v>
      </c>
      <c r="M24" s="805">
        <v>1433120</v>
      </c>
      <c r="N24" s="807">
        <v>0.17801544586683107</v>
      </c>
      <c r="O24" s="808">
        <v>2.5769196741504977E-2</v>
      </c>
    </row>
    <row r="25" spans="1:15" x14ac:dyDescent="0.25">
      <c r="A25" s="788"/>
      <c r="B25" s="798" t="s">
        <v>289</v>
      </c>
      <c r="C25" s="809" t="s">
        <v>631</v>
      </c>
      <c r="D25" s="800">
        <v>421</v>
      </c>
      <c r="E25" s="800">
        <v>335</v>
      </c>
      <c r="F25" s="800">
        <v>1</v>
      </c>
      <c r="G25" s="800">
        <v>3</v>
      </c>
      <c r="H25" s="800">
        <v>2250</v>
      </c>
      <c r="I25" s="801">
        <v>364</v>
      </c>
      <c r="J25" s="801">
        <v>208</v>
      </c>
      <c r="K25" s="801">
        <v>1</v>
      </c>
      <c r="L25" s="801">
        <v>0</v>
      </c>
      <c r="M25" s="800">
        <v>1632</v>
      </c>
      <c r="N25" s="802">
        <v>3.3837290465679065E-4</v>
      </c>
      <c r="O25" s="803">
        <v>-0.24605263157894736</v>
      </c>
    </row>
    <row r="26" spans="1:15" x14ac:dyDescent="0.25">
      <c r="A26" s="788"/>
      <c r="B26" s="798"/>
      <c r="C26" s="809" t="s">
        <v>632</v>
      </c>
      <c r="D26" s="800">
        <v>4369</v>
      </c>
      <c r="E26" s="800">
        <v>17601</v>
      </c>
      <c r="F26" s="800">
        <v>112</v>
      </c>
      <c r="G26" s="800">
        <v>104</v>
      </c>
      <c r="H26" s="800">
        <v>77927</v>
      </c>
      <c r="I26" s="801">
        <v>3133</v>
      </c>
      <c r="J26" s="801">
        <v>15278</v>
      </c>
      <c r="K26" s="801">
        <v>61</v>
      </c>
      <c r="L26" s="801">
        <v>67</v>
      </c>
      <c r="M26" s="800">
        <v>62236</v>
      </c>
      <c r="N26" s="802">
        <v>1.0947810260789254E-2</v>
      </c>
      <c r="O26" s="803">
        <v>-0.16438294419904445</v>
      </c>
    </row>
    <row r="27" spans="1:15" x14ac:dyDescent="0.25">
      <c r="A27" s="788"/>
      <c r="B27" s="798"/>
      <c r="C27" s="809" t="s">
        <v>633</v>
      </c>
      <c r="D27" s="800">
        <v>4397</v>
      </c>
      <c r="E27" s="800">
        <v>17298</v>
      </c>
      <c r="F27" s="800">
        <v>65</v>
      </c>
      <c r="G27" s="800">
        <v>10</v>
      </c>
      <c r="H27" s="800">
        <v>72265</v>
      </c>
      <c r="I27" s="801">
        <v>3533</v>
      </c>
      <c r="J27" s="801">
        <v>16538</v>
      </c>
      <c r="K27" s="801">
        <v>15</v>
      </c>
      <c r="L27" s="801">
        <v>2</v>
      </c>
      <c r="M27" s="800">
        <v>64611</v>
      </c>
      <c r="N27" s="802">
        <v>1.1862539107758483E-2</v>
      </c>
      <c r="O27" s="803">
        <v>-7.726228755167662E-2</v>
      </c>
    </row>
    <row r="28" spans="1:15" x14ac:dyDescent="0.25">
      <c r="A28" s="788"/>
      <c r="B28" s="798"/>
      <c r="C28" s="809" t="s">
        <v>292</v>
      </c>
      <c r="D28" s="800">
        <v>7798</v>
      </c>
      <c r="E28" s="800">
        <v>54439</v>
      </c>
      <c r="F28" s="800">
        <v>959</v>
      </c>
      <c r="G28" s="800">
        <v>517</v>
      </c>
      <c r="H28" s="800">
        <v>279060</v>
      </c>
      <c r="I28" s="801">
        <v>6822</v>
      </c>
      <c r="J28" s="801">
        <v>53482</v>
      </c>
      <c r="K28" s="801">
        <v>968</v>
      </c>
      <c r="L28" s="801">
        <v>534</v>
      </c>
      <c r="M28" s="800">
        <v>273445</v>
      </c>
      <c r="N28" s="802">
        <v>3.6498212469838753E-2</v>
      </c>
      <c r="O28" s="803">
        <v>-2.9931097264294573E-2</v>
      </c>
    </row>
    <row r="29" spans="1:15" x14ac:dyDescent="0.25">
      <c r="A29" s="788"/>
      <c r="B29" s="798"/>
      <c r="C29" s="809" t="s">
        <v>492</v>
      </c>
      <c r="D29" s="800">
        <v>14435</v>
      </c>
      <c r="E29" s="800">
        <v>48215</v>
      </c>
      <c r="F29" s="800">
        <v>688</v>
      </c>
      <c r="G29" s="800">
        <v>983</v>
      </c>
      <c r="H29" s="800">
        <v>243253</v>
      </c>
      <c r="I29" s="801">
        <v>11325</v>
      </c>
      <c r="J29" s="801">
        <v>49547</v>
      </c>
      <c r="K29" s="801">
        <v>625</v>
      </c>
      <c r="L29" s="801">
        <v>1014</v>
      </c>
      <c r="M29" s="800">
        <v>238563</v>
      </c>
      <c r="N29" s="802">
        <v>3.691453515357878E-2</v>
      </c>
      <c r="O29" s="803">
        <v>-2.8140109761975094E-2</v>
      </c>
    </row>
    <row r="30" spans="1:15" x14ac:dyDescent="0.25">
      <c r="A30" s="788"/>
      <c r="B30" s="798"/>
      <c r="C30" s="809" t="s">
        <v>634</v>
      </c>
      <c r="D30" s="800">
        <v>343</v>
      </c>
      <c r="E30" s="800">
        <v>1253</v>
      </c>
      <c r="F30" s="800">
        <v>6</v>
      </c>
      <c r="G30" s="800">
        <v>2</v>
      </c>
      <c r="H30" s="800">
        <v>5494</v>
      </c>
      <c r="I30" s="801">
        <v>234</v>
      </c>
      <c r="J30" s="801">
        <v>1371</v>
      </c>
      <c r="K30" s="801">
        <v>6</v>
      </c>
      <c r="L30" s="801">
        <v>5</v>
      </c>
      <c r="M30" s="800">
        <v>5788</v>
      </c>
      <c r="N30" s="802">
        <v>9.5429426514026831E-4</v>
      </c>
      <c r="O30" s="803">
        <v>7.481296758104738E-3</v>
      </c>
    </row>
    <row r="31" spans="1:15" x14ac:dyDescent="0.25">
      <c r="A31" s="788"/>
      <c r="B31" s="798"/>
      <c r="C31" s="804" t="s">
        <v>635</v>
      </c>
      <c r="D31" s="805">
        <v>31763</v>
      </c>
      <c r="E31" s="805">
        <v>139141</v>
      </c>
      <c r="F31" s="805">
        <v>1831</v>
      </c>
      <c r="G31" s="805">
        <v>1619</v>
      </c>
      <c r="H31" s="805">
        <v>680249</v>
      </c>
      <c r="I31" s="806">
        <v>25411</v>
      </c>
      <c r="J31" s="806">
        <v>136424</v>
      </c>
      <c r="K31" s="806">
        <v>1676</v>
      </c>
      <c r="L31" s="806">
        <v>1622</v>
      </c>
      <c r="M31" s="805">
        <v>646275</v>
      </c>
      <c r="N31" s="807">
        <v>9.7515764161762331E-2</v>
      </c>
      <c r="O31" s="808">
        <v>-5.2886655884006102E-2</v>
      </c>
    </row>
    <row r="32" spans="1:15" x14ac:dyDescent="0.25">
      <c r="A32" s="788"/>
      <c r="B32" s="798" t="s">
        <v>636</v>
      </c>
      <c r="C32" s="809" t="s">
        <v>298</v>
      </c>
      <c r="D32" s="810">
        <v>38298</v>
      </c>
      <c r="E32" s="800">
        <v>126663</v>
      </c>
      <c r="F32" s="800">
        <v>2856</v>
      </c>
      <c r="G32" s="800">
        <v>1405</v>
      </c>
      <c r="H32" s="800">
        <v>656414</v>
      </c>
      <c r="I32" s="801">
        <v>30320</v>
      </c>
      <c r="J32" s="801">
        <v>124902</v>
      </c>
      <c r="K32" s="801">
        <v>2896</v>
      </c>
      <c r="L32" s="801">
        <v>1626</v>
      </c>
      <c r="M32" s="800">
        <v>628444</v>
      </c>
      <c r="N32" s="802">
        <v>9.4333405377826127E-2</v>
      </c>
      <c r="O32" s="803">
        <v>-5.6009265934689342E-2</v>
      </c>
    </row>
    <row r="33" spans="1:15" x14ac:dyDescent="0.25">
      <c r="A33" s="788"/>
      <c r="B33" s="798"/>
      <c r="C33" s="809" t="s">
        <v>637</v>
      </c>
      <c r="D33" s="800">
        <v>2885</v>
      </c>
      <c r="E33" s="800">
        <v>2193</v>
      </c>
      <c r="F33" s="800">
        <v>38</v>
      </c>
      <c r="G33" s="800">
        <v>76</v>
      </c>
      <c r="H33" s="800">
        <v>18799</v>
      </c>
      <c r="I33" s="801">
        <v>2291</v>
      </c>
      <c r="J33" s="801">
        <v>2680</v>
      </c>
      <c r="K33" s="801">
        <v>25</v>
      </c>
      <c r="L33" s="801">
        <v>61</v>
      </c>
      <c r="M33" s="800">
        <v>17695</v>
      </c>
      <c r="N33" s="802">
        <v>2.9863032789692679E-3</v>
      </c>
      <c r="O33" s="803">
        <v>-2.6001540832049308E-2</v>
      </c>
    </row>
    <row r="34" spans="1:15" x14ac:dyDescent="0.25">
      <c r="A34" s="788"/>
      <c r="B34" s="798"/>
      <c r="C34" s="809" t="s">
        <v>638</v>
      </c>
      <c r="D34" s="800">
        <v>17</v>
      </c>
      <c r="E34" s="800">
        <v>92</v>
      </c>
      <c r="F34" s="800">
        <v>1</v>
      </c>
      <c r="G34" s="800">
        <v>0</v>
      </c>
      <c r="H34" s="800">
        <v>311</v>
      </c>
      <c r="I34" s="801">
        <v>344</v>
      </c>
      <c r="J34" s="801">
        <v>1009</v>
      </c>
      <c r="K34" s="801">
        <v>0</v>
      </c>
      <c r="L34" s="801">
        <v>0</v>
      </c>
      <c r="M34" s="800">
        <v>4197</v>
      </c>
      <c r="N34" s="802">
        <v>7.9898523560320729E-4</v>
      </c>
      <c r="O34" s="803">
        <v>11.3</v>
      </c>
    </row>
    <row r="35" spans="1:15" x14ac:dyDescent="0.25">
      <c r="A35" s="788"/>
      <c r="B35" s="798"/>
      <c r="C35" s="804" t="s">
        <v>639</v>
      </c>
      <c r="D35" s="805">
        <v>41200</v>
      </c>
      <c r="E35" s="805">
        <v>128948</v>
      </c>
      <c r="F35" s="805">
        <v>2895</v>
      </c>
      <c r="G35" s="805">
        <v>1481</v>
      </c>
      <c r="H35" s="805">
        <v>675524</v>
      </c>
      <c r="I35" s="806">
        <v>32955</v>
      </c>
      <c r="J35" s="806">
        <v>128591</v>
      </c>
      <c r="K35" s="806">
        <v>2921</v>
      </c>
      <c r="L35" s="806">
        <v>1687</v>
      </c>
      <c r="M35" s="805">
        <v>650336</v>
      </c>
      <c r="N35" s="807">
        <v>9.8118693892398592E-2</v>
      </c>
      <c r="O35" s="808">
        <v>-4.7959019962870435E-2</v>
      </c>
    </row>
    <row r="36" spans="1:15" x14ac:dyDescent="0.25">
      <c r="A36" s="788"/>
      <c r="B36" s="798" t="s">
        <v>299</v>
      </c>
      <c r="C36" s="809" t="s">
        <v>640</v>
      </c>
      <c r="D36" s="800">
        <v>6</v>
      </c>
      <c r="E36" s="800">
        <v>0</v>
      </c>
      <c r="F36" s="800">
        <v>961</v>
      </c>
      <c r="G36" s="800">
        <v>0</v>
      </c>
      <c r="H36" s="800">
        <v>10632</v>
      </c>
      <c r="I36" s="801">
        <v>6</v>
      </c>
      <c r="J36" s="801">
        <v>0</v>
      </c>
      <c r="K36" s="801">
        <v>998</v>
      </c>
      <c r="L36" s="801">
        <v>0</v>
      </c>
      <c r="M36" s="800">
        <v>12420</v>
      </c>
      <c r="N36" s="802">
        <v>5.9289074393615681E-4</v>
      </c>
      <c r="O36" s="803">
        <v>3.8262668045501554E-2</v>
      </c>
    </row>
    <row r="37" spans="1:15" x14ac:dyDescent="0.25">
      <c r="A37" s="788"/>
      <c r="B37" s="798"/>
      <c r="C37" s="809" t="s">
        <v>301</v>
      </c>
      <c r="D37" s="800">
        <v>9993</v>
      </c>
      <c r="E37" s="800">
        <v>17227</v>
      </c>
      <c r="F37" s="800">
        <v>247</v>
      </c>
      <c r="G37" s="800">
        <v>47</v>
      </c>
      <c r="H37" s="800">
        <v>82783</v>
      </c>
      <c r="I37" s="801">
        <v>8372</v>
      </c>
      <c r="J37" s="801">
        <v>19587</v>
      </c>
      <c r="K37" s="801">
        <v>294</v>
      </c>
      <c r="L37" s="801">
        <v>40</v>
      </c>
      <c r="M37" s="800">
        <v>85695</v>
      </c>
      <c r="N37" s="802">
        <v>1.6707826512137133E-2</v>
      </c>
      <c r="O37" s="803">
        <v>2.8312858908192191E-2</v>
      </c>
    </row>
    <row r="38" spans="1:15" x14ac:dyDescent="0.25">
      <c r="A38" s="788"/>
      <c r="B38" s="798"/>
      <c r="C38" s="809" t="s">
        <v>641</v>
      </c>
      <c r="D38" s="800">
        <v>4135</v>
      </c>
      <c r="E38" s="800">
        <v>4048</v>
      </c>
      <c r="F38" s="800">
        <v>61</v>
      </c>
      <c r="G38" s="800">
        <v>1</v>
      </c>
      <c r="H38" s="800">
        <v>22545</v>
      </c>
      <c r="I38" s="801">
        <v>3395</v>
      </c>
      <c r="J38" s="801">
        <v>4327</v>
      </c>
      <c r="K38" s="801">
        <v>50</v>
      </c>
      <c r="L38" s="801">
        <v>0</v>
      </c>
      <c r="M38" s="800">
        <v>21287</v>
      </c>
      <c r="N38" s="802">
        <v>4.5895885078404489E-3</v>
      </c>
      <c r="O38" s="803">
        <v>-5.7368101879927226E-2</v>
      </c>
    </row>
    <row r="39" spans="1:15" x14ac:dyDescent="0.25">
      <c r="A39" s="788"/>
      <c r="B39" s="798"/>
      <c r="C39" s="809" t="s">
        <v>642</v>
      </c>
      <c r="D39" s="800">
        <v>425</v>
      </c>
      <c r="E39" s="800">
        <v>126</v>
      </c>
      <c r="F39" s="800">
        <v>1</v>
      </c>
      <c r="G39" s="800">
        <v>0</v>
      </c>
      <c r="H39" s="800">
        <v>1626</v>
      </c>
      <c r="I39" s="801">
        <v>344</v>
      </c>
      <c r="J39" s="801">
        <v>87</v>
      </c>
      <c r="K39" s="801">
        <v>9</v>
      </c>
      <c r="L39" s="801">
        <v>0</v>
      </c>
      <c r="M39" s="800">
        <v>1321</v>
      </c>
      <c r="N39" s="802">
        <v>2.5983259694413246E-4</v>
      </c>
      <c r="O39" s="803">
        <v>-0.20289855072463769</v>
      </c>
    </row>
    <row r="40" spans="1:15" x14ac:dyDescent="0.25">
      <c r="A40" s="788"/>
      <c r="B40" s="798"/>
      <c r="C40" s="804" t="s">
        <v>643</v>
      </c>
      <c r="D40" s="805">
        <v>14559</v>
      </c>
      <c r="E40" s="805">
        <v>21401</v>
      </c>
      <c r="F40" s="805">
        <v>1270</v>
      </c>
      <c r="G40" s="805">
        <v>48</v>
      </c>
      <c r="H40" s="805">
        <v>117586</v>
      </c>
      <c r="I40" s="806">
        <v>12117</v>
      </c>
      <c r="J40" s="806">
        <v>24001</v>
      </c>
      <c r="K40" s="806">
        <v>1351</v>
      </c>
      <c r="L40" s="806">
        <v>40</v>
      </c>
      <c r="M40" s="805">
        <v>120723</v>
      </c>
      <c r="N40" s="807">
        <v>2.2150138360857871E-2</v>
      </c>
      <c r="O40" s="808">
        <v>6.1966843714791565E-3</v>
      </c>
    </row>
    <row r="41" spans="1:15" x14ac:dyDescent="0.25">
      <c r="A41" s="788"/>
      <c r="B41" s="798" t="s">
        <v>644</v>
      </c>
      <c r="C41" s="809" t="s">
        <v>306</v>
      </c>
      <c r="D41" s="800">
        <v>1967</v>
      </c>
      <c r="E41" s="800">
        <v>5440</v>
      </c>
      <c r="F41" s="800">
        <v>203</v>
      </c>
      <c r="G41" s="800">
        <v>6</v>
      </c>
      <c r="H41" s="800">
        <v>30095</v>
      </c>
      <c r="I41" s="801">
        <v>1678</v>
      </c>
      <c r="J41" s="801">
        <v>5727</v>
      </c>
      <c r="K41" s="801">
        <v>212</v>
      </c>
      <c r="L41" s="801">
        <v>3</v>
      </c>
      <c r="M41" s="800">
        <v>29645</v>
      </c>
      <c r="N41" s="802">
        <v>4.4998281561688391E-3</v>
      </c>
      <c r="O41" s="803">
        <v>5.2521008403361342E-4</v>
      </c>
    </row>
    <row r="42" spans="1:15" x14ac:dyDescent="0.25">
      <c r="A42" s="788"/>
      <c r="B42" s="798"/>
      <c r="C42" s="809" t="s">
        <v>645</v>
      </c>
      <c r="D42" s="800">
        <v>15413</v>
      </c>
      <c r="E42" s="800">
        <v>32173</v>
      </c>
      <c r="F42" s="800">
        <v>1079</v>
      </c>
      <c r="G42" s="800">
        <v>189</v>
      </c>
      <c r="H42" s="800">
        <v>141777</v>
      </c>
      <c r="I42" s="801">
        <v>14295</v>
      </c>
      <c r="J42" s="801">
        <v>34785</v>
      </c>
      <c r="K42" s="801">
        <v>68</v>
      </c>
      <c r="L42" s="801">
        <v>160</v>
      </c>
      <c r="M42" s="800">
        <v>135301</v>
      </c>
      <c r="N42" s="802">
        <v>2.9117785659366551E-2</v>
      </c>
      <c r="O42" s="803">
        <v>9.2929954558480365E-3</v>
      </c>
    </row>
    <row r="43" spans="1:15" x14ac:dyDescent="0.25">
      <c r="A43" s="788"/>
      <c r="B43" s="798"/>
      <c r="C43" s="809" t="s">
        <v>304</v>
      </c>
      <c r="D43" s="800">
        <v>3237</v>
      </c>
      <c r="E43" s="800">
        <v>8389</v>
      </c>
      <c r="F43" s="800">
        <v>25</v>
      </c>
      <c r="G43" s="800">
        <v>15</v>
      </c>
      <c r="H43" s="800">
        <v>36532</v>
      </c>
      <c r="I43" s="801">
        <v>2477</v>
      </c>
      <c r="J43" s="801">
        <v>8102</v>
      </c>
      <c r="K43" s="801">
        <v>27</v>
      </c>
      <c r="L43" s="801">
        <v>13</v>
      </c>
      <c r="M43" s="800">
        <v>33324</v>
      </c>
      <c r="N43" s="802">
        <v>6.2708235157948695E-3</v>
      </c>
      <c r="O43" s="803">
        <v>-8.9747985599177099E-2</v>
      </c>
    </row>
    <row r="44" spans="1:15" x14ac:dyDescent="0.25">
      <c r="A44" s="788"/>
      <c r="B44" s="798"/>
      <c r="C44" s="809" t="s">
        <v>646</v>
      </c>
      <c r="D44" s="800">
        <v>56</v>
      </c>
      <c r="E44" s="800">
        <v>140</v>
      </c>
      <c r="F44" s="800">
        <v>0</v>
      </c>
      <c r="G44" s="800">
        <v>0</v>
      </c>
      <c r="H44" s="800">
        <v>519</v>
      </c>
      <c r="I44" s="801">
        <v>39</v>
      </c>
      <c r="J44" s="801">
        <v>137</v>
      </c>
      <c r="K44" s="801">
        <v>0</v>
      </c>
      <c r="L44" s="801">
        <v>0</v>
      </c>
      <c r="M44" s="800">
        <v>427</v>
      </c>
      <c r="N44" s="802">
        <v>1.0393303877765297E-4</v>
      </c>
      <c r="O44" s="803">
        <v>-0.10204081632653061</v>
      </c>
    </row>
    <row r="45" spans="1:15" x14ac:dyDescent="0.25">
      <c r="A45" s="788"/>
      <c r="B45" s="798"/>
      <c r="C45" s="809" t="s">
        <v>647</v>
      </c>
      <c r="D45" s="800">
        <v>90</v>
      </c>
      <c r="E45" s="800">
        <v>174</v>
      </c>
      <c r="F45" s="800">
        <v>0</v>
      </c>
      <c r="G45" s="800">
        <v>0</v>
      </c>
      <c r="H45" s="800">
        <v>644</v>
      </c>
      <c r="I45" s="801">
        <v>55</v>
      </c>
      <c r="J45" s="801">
        <v>104</v>
      </c>
      <c r="K45" s="801">
        <v>0</v>
      </c>
      <c r="L45" s="801">
        <v>0</v>
      </c>
      <c r="M45" s="800">
        <v>409</v>
      </c>
      <c r="N45" s="802">
        <v>9.3894052077538766E-5</v>
      </c>
      <c r="O45" s="803">
        <v>-0.39772727272727271</v>
      </c>
    </row>
    <row r="46" spans="1:15" x14ac:dyDescent="0.25">
      <c r="A46" s="788"/>
      <c r="B46" s="798"/>
      <c r="C46" s="809" t="s">
        <v>648</v>
      </c>
      <c r="D46" s="800">
        <v>1672</v>
      </c>
      <c r="E46" s="800">
        <v>1495</v>
      </c>
      <c r="F46" s="800">
        <v>4</v>
      </c>
      <c r="G46" s="800">
        <v>3</v>
      </c>
      <c r="H46" s="800">
        <v>8962</v>
      </c>
      <c r="I46" s="801">
        <v>1626</v>
      </c>
      <c r="J46" s="801">
        <v>1655</v>
      </c>
      <c r="K46" s="801">
        <v>5</v>
      </c>
      <c r="L46" s="801">
        <v>8</v>
      </c>
      <c r="M46" s="800">
        <v>9429</v>
      </c>
      <c r="N46" s="802">
        <v>1.9452013053044826E-3</v>
      </c>
      <c r="O46" s="803">
        <v>3.780718336483932E-2</v>
      </c>
    </row>
    <row r="47" spans="1:15" x14ac:dyDescent="0.25">
      <c r="A47" s="788"/>
      <c r="B47" s="798"/>
      <c r="C47" s="809" t="s">
        <v>649</v>
      </c>
      <c r="D47" s="800">
        <v>312</v>
      </c>
      <c r="E47" s="800">
        <v>401</v>
      </c>
      <c r="F47" s="800">
        <v>0</v>
      </c>
      <c r="G47" s="800">
        <v>0</v>
      </c>
      <c r="H47" s="800">
        <v>1836</v>
      </c>
      <c r="I47" s="801">
        <v>283</v>
      </c>
      <c r="J47" s="801">
        <v>569</v>
      </c>
      <c r="K47" s="801">
        <v>3</v>
      </c>
      <c r="L47" s="801">
        <v>1</v>
      </c>
      <c r="M47" s="800">
        <v>2045</v>
      </c>
      <c r="N47" s="802">
        <v>5.0549250678222129E-4</v>
      </c>
      <c r="O47" s="803">
        <v>0.2005610098176718</v>
      </c>
    </row>
    <row r="48" spans="1:15" x14ac:dyDescent="0.25">
      <c r="A48" s="788"/>
      <c r="B48" s="798"/>
      <c r="C48" s="809" t="s">
        <v>650</v>
      </c>
      <c r="D48" s="800">
        <v>668</v>
      </c>
      <c r="E48" s="800">
        <v>768</v>
      </c>
      <c r="F48" s="800">
        <v>0</v>
      </c>
      <c r="G48" s="800">
        <v>0</v>
      </c>
      <c r="H48" s="800">
        <v>4369</v>
      </c>
      <c r="I48" s="801">
        <v>475</v>
      </c>
      <c r="J48" s="801">
        <v>767</v>
      </c>
      <c r="K48" s="801">
        <v>0</v>
      </c>
      <c r="L48" s="801">
        <v>0</v>
      </c>
      <c r="M48" s="800">
        <v>3734</v>
      </c>
      <c r="N48" s="802">
        <v>7.3343655773775568E-4</v>
      </c>
      <c r="O48" s="803">
        <v>-0.13509749303621169</v>
      </c>
    </row>
    <row r="49" spans="1:15" x14ac:dyDescent="0.25">
      <c r="A49" s="788"/>
      <c r="B49" s="798"/>
      <c r="C49" s="809" t="s">
        <v>651</v>
      </c>
      <c r="D49" s="800">
        <v>276</v>
      </c>
      <c r="E49" s="800">
        <v>1747</v>
      </c>
      <c r="F49" s="800">
        <v>0</v>
      </c>
      <c r="G49" s="800">
        <v>0</v>
      </c>
      <c r="H49" s="800">
        <v>6070</v>
      </c>
      <c r="I49" s="801">
        <v>215</v>
      </c>
      <c r="J49" s="801">
        <v>1722</v>
      </c>
      <c r="K49" s="801">
        <v>0</v>
      </c>
      <c r="L49" s="801">
        <v>0</v>
      </c>
      <c r="M49" s="800">
        <v>5708</v>
      </c>
      <c r="N49" s="802">
        <v>1.1438539551836013E-3</v>
      </c>
      <c r="O49" s="803">
        <v>-4.2511122095897184E-2</v>
      </c>
    </row>
    <row r="50" spans="1:15" x14ac:dyDescent="0.25">
      <c r="A50" s="788"/>
      <c r="B50" s="798"/>
      <c r="C50" s="804" t="s">
        <v>652</v>
      </c>
      <c r="D50" s="805">
        <v>23691</v>
      </c>
      <c r="E50" s="805">
        <v>50727</v>
      </c>
      <c r="F50" s="805">
        <v>1311</v>
      </c>
      <c r="G50" s="805">
        <v>213</v>
      </c>
      <c r="H50" s="805">
        <v>230804</v>
      </c>
      <c r="I50" s="806">
        <v>21143</v>
      </c>
      <c r="J50" s="806">
        <v>53568</v>
      </c>
      <c r="K50" s="806">
        <v>315</v>
      </c>
      <c r="L50" s="806">
        <v>185</v>
      </c>
      <c r="M50" s="805">
        <v>220022</v>
      </c>
      <c r="N50" s="807">
        <v>4.4414248747193512E-2</v>
      </c>
      <c r="O50" s="808">
        <v>-9.6257670327355091E-3</v>
      </c>
    </row>
    <row r="51" spans="1:15" x14ac:dyDescent="0.25">
      <c r="A51" s="788"/>
      <c r="B51" s="798" t="s">
        <v>309</v>
      </c>
      <c r="C51" s="809" t="s">
        <v>653</v>
      </c>
      <c r="D51" s="800">
        <v>32270</v>
      </c>
      <c r="E51" s="800">
        <v>50633</v>
      </c>
      <c r="F51" s="800">
        <v>957</v>
      </c>
      <c r="G51" s="800">
        <v>523</v>
      </c>
      <c r="H51" s="800">
        <v>249514</v>
      </c>
      <c r="I51" s="801">
        <v>24401</v>
      </c>
      <c r="J51" s="801">
        <v>49740</v>
      </c>
      <c r="K51" s="801">
        <v>547</v>
      </c>
      <c r="L51" s="801">
        <v>473</v>
      </c>
      <c r="M51" s="800">
        <v>217937</v>
      </c>
      <c r="N51" s="802">
        <v>4.4384722315722588E-2</v>
      </c>
      <c r="O51" s="803">
        <v>-0.10928741571169548</v>
      </c>
    </row>
    <row r="52" spans="1:15" x14ac:dyDescent="0.25">
      <c r="A52" s="788"/>
      <c r="B52" s="798"/>
      <c r="C52" s="809" t="s">
        <v>311</v>
      </c>
      <c r="D52" s="800">
        <v>14217</v>
      </c>
      <c r="E52" s="800">
        <v>95691</v>
      </c>
      <c r="F52" s="800">
        <v>727</v>
      </c>
      <c r="G52" s="800">
        <v>1447</v>
      </c>
      <c r="H52" s="800">
        <v>403901</v>
      </c>
      <c r="I52" s="801">
        <v>12194</v>
      </c>
      <c r="J52" s="801">
        <v>98085</v>
      </c>
      <c r="K52" s="801">
        <v>832</v>
      </c>
      <c r="L52" s="801">
        <v>1504</v>
      </c>
      <c r="M52" s="800">
        <v>402333</v>
      </c>
      <c r="N52" s="802">
        <v>6.6502381601962451E-2</v>
      </c>
      <c r="O52" s="803">
        <v>4.7554469049445941E-3</v>
      </c>
    </row>
    <row r="53" spans="1:15" x14ac:dyDescent="0.25">
      <c r="A53" s="788"/>
      <c r="B53" s="798"/>
      <c r="C53" s="809" t="s">
        <v>314</v>
      </c>
      <c r="D53" s="800">
        <v>3456</v>
      </c>
      <c r="E53" s="800">
        <v>56171</v>
      </c>
      <c r="F53" s="800">
        <v>606</v>
      </c>
      <c r="G53" s="800">
        <v>1137</v>
      </c>
      <c r="H53" s="800">
        <v>220626</v>
      </c>
      <c r="I53" s="801">
        <v>3509</v>
      </c>
      <c r="J53" s="801">
        <v>57306</v>
      </c>
      <c r="K53" s="801">
        <v>630</v>
      </c>
      <c r="L53" s="801">
        <v>1183</v>
      </c>
      <c r="M53" s="800">
        <v>222411</v>
      </c>
      <c r="N53" s="802">
        <v>3.6983627003220741E-2</v>
      </c>
      <c r="O53" s="803">
        <v>2.0498614958448753E-2</v>
      </c>
    </row>
    <row r="54" spans="1:15" x14ac:dyDescent="0.25">
      <c r="A54" s="788"/>
      <c r="B54" s="798"/>
      <c r="C54" s="809" t="s">
        <v>654</v>
      </c>
      <c r="D54" s="800">
        <v>4307</v>
      </c>
      <c r="E54" s="800">
        <v>20696</v>
      </c>
      <c r="F54" s="800">
        <v>144</v>
      </c>
      <c r="G54" s="800">
        <v>4</v>
      </c>
      <c r="H54" s="800">
        <v>73228</v>
      </c>
      <c r="I54" s="801">
        <v>4391</v>
      </c>
      <c r="J54" s="801">
        <v>21952</v>
      </c>
      <c r="K54" s="801">
        <v>179</v>
      </c>
      <c r="L54" s="801">
        <v>25</v>
      </c>
      <c r="M54" s="800">
        <v>76819</v>
      </c>
      <c r="N54" s="802">
        <v>1.5676763525172464E-2</v>
      </c>
      <c r="O54" s="803">
        <v>5.5504751302135107E-2</v>
      </c>
    </row>
    <row r="55" spans="1:15" x14ac:dyDescent="0.25">
      <c r="A55" s="788"/>
      <c r="B55" s="798"/>
      <c r="C55" s="809" t="s">
        <v>655</v>
      </c>
      <c r="D55" s="800">
        <v>145</v>
      </c>
      <c r="E55" s="800">
        <v>788</v>
      </c>
      <c r="F55" s="800">
        <v>0</v>
      </c>
      <c r="G55" s="800">
        <v>0</v>
      </c>
      <c r="H55" s="800">
        <v>2418</v>
      </c>
      <c r="I55" s="801">
        <v>125</v>
      </c>
      <c r="J55" s="801">
        <v>814</v>
      </c>
      <c r="K55" s="801">
        <v>0</v>
      </c>
      <c r="L55" s="801">
        <v>0</v>
      </c>
      <c r="M55" s="800">
        <v>2407</v>
      </c>
      <c r="N55" s="802">
        <v>5.545063830239554E-4</v>
      </c>
      <c r="O55" s="803">
        <v>6.4308681672025723E-3</v>
      </c>
    </row>
    <row r="56" spans="1:15" x14ac:dyDescent="0.25">
      <c r="A56" s="788"/>
      <c r="B56" s="798"/>
      <c r="C56" s="809" t="s">
        <v>656</v>
      </c>
      <c r="D56" s="800">
        <v>2677</v>
      </c>
      <c r="E56" s="800">
        <v>3374</v>
      </c>
      <c r="F56" s="800">
        <v>2615</v>
      </c>
      <c r="G56" s="800">
        <v>1984</v>
      </c>
      <c r="H56" s="800">
        <v>66787</v>
      </c>
      <c r="I56" s="801">
        <v>3036</v>
      </c>
      <c r="J56" s="801">
        <v>4059</v>
      </c>
      <c r="K56" s="801">
        <v>2766</v>
      </c>
      <c r="L56" s="801">
        <v>2036</v>
      </c>
      <c r="M56" s="800">
        <v>76936</v>
      </c>
      <c r="N56" s="802">
        <v>7.02551910419169E-3</v>
      </c>
      <c r="O56" s="803">
        <v>0.11708920187793427</v>
      </c>
    </row>
    <row r="57" spans="1:15" x14ac:dyDescent="0.25">
      <c r="A57" s="788"/>
      <c r="B57" s="798"/>
      <c r="C57" s="804" t="s">
        <v>608</v>
      </c>
      <c r="D57" s="805">
        <v>57072</v>
      </c>
      <c r="E57" s="805">
        <v>227353</v>
      </c>
      <c r="F57" s="805">
        <v>5049</v>
      </c>
      <c r="G57" s="805">
        <v>5095</v>
      </c>
      <c r="H57" s="805">
        <v>1016474</v>
      </c>
      <c r="I57" s="806">
        <v>47656</v>
      </c>
      <c r="J57" s="806">
        <v>231956</v>
      </c>
      <c r="K57" s="806">
        <v>4954</v>
      </c>
      <c r="L57" s="806">
        <v>5221</v>
      </c>
      <c r="M57" s="805">
        <v>998843</v>
      </c>
      <c r="N57" s="807">
        <v>0.17112751993329389</v>
      </c>
      <c r="O57" s="808">
        <v>-1.6233887476278901E-2</v>
      </c>
    </row>
    <row r="58" spans="1:15" x14ac:dyDescent="0.25">
      <c r="A58" s="788"/>
      <c r="B58" s="811" t="s">
        <v>657</v>
      </c>
      <c r="C58" s="812"/>
      <c r="D58" s="813">
        <v>479753</v>
      </c>
      <c r="E58" s="813">
        <v>925178</v>
      </c>
      <c r="F58" s="813">
        <v>103151</v>
      </c>
      <c r="G58" s="813">
        <v>163324</v>
      </c>
      <c r="H58" s="813">
        <v>7932812</v>
      </c>
      <c r="I58" s="806">
        <v>455053</v>
      </c>
      <c r="J58" s="806">
        <v>964167</v>
      </c>
      <c r="K58" s="806">
        <v>101322</v>
      </c>
      <c r="L58" s="806">
        <v>172856</v>
      </c>
      <c r="M58" s="813">
        <v>8137181</v>
      </c>
      <c r="N58" s="814">
        <v>1</v>
      </c>
      <c r="O58" s="815">
        <v>1.3157784523927759E-2</v>
      </c>
    </row>
    <row r="59" spans="1:15" x14ac:dyDescent="0.25">
      <c r="B59" s="816" t="s">
        <v>658</v>
      </c>
      <c r="C59" s="816"/>
      <c r="D59" s="816"/>
      <c r="E59" s="816"/>
      <c r="F59" s="816"/>
      <c r="G59" s="816"/>
      <c r="H59" s="816"/>
      <c r="I59" s="816"/>
      <c r="J59" s="816"/>
      <c r="K59" s="816"/>
      <c r="L59" s="816"/>
      <c r="M59" s="816"/>
      <c r="N59" s="816"/>
      <c r="O59" s="816"/>
    </row>
    <row r="60" spans="1:15" x14ac:dyDescent="0.25">
      <c r="B60" s="817" t="s">
        <v>659</v>
      </c>
      <c r="C60" s="817"/>
      <c r="D60" s="817"/>
      <c r="E60" s="817"/>
      <c r="F60" s="817"/>
      <c r="G60" s="817"/>
      <c r="H60" s="817"/>
      <c r="I60" s="817"/>
      <c r="J60" s="817"/>
      <c r="K60" s="817"/>
      <c r="L60" s="817"/>
      <c r="M60" s="817"/>
      <c r="N60" s="817"/>
      <c r="O60" s="817"/>
    </row>
    <row r="61" spans="1:15" ht="15" customHeight="1" x14ac:dyDescent="0.25">
      <c r="B61" s="818" t="s">
        <v>660</v>
      </c>
      <c r="C61" s="818"/>
      <c r="D61" s="818"/>
      <c r="E61" s="818"/>
      <c r="F61" s="818"/>
      <c r="G61" s="818"/>
      <c r="H61" s="818"/>
      <c r="I61" s="818"/>
      <c r="J61" s="818"/>
      <c r="K61" s="818"/>
      <c r="L61" s="818"/>
      <c r="M61" s="818"/>
      <c r="N61" s="818"/>
      <c r="O61" s="818"/>
    </row>
    <row r="62" spans="1:15" ht="15" customHeight="1" x14ac:dyDescent="0.25">
      <c r="B62" s="818" t="s">
        <v>661</v>
      </c>
      <c r="C62" s="818"/>
      <c r="D62" s="818"/>
      <c r="E62" s="818"/>
      <c r="F62" s="818"/>
      <c r="G62" s="818"/>
      <c r="H62" s="818"/>
      <c r="I62" s="818"/>
      <c r="J62" s="818"/>
      <c r="K62" s="818"/>
      <c r="L62" s="818"/>
      <c r="M62" s="818"/>
      <c r="N62" s="818"/>
      <c r="O62" s="818"/>
    </row>
    <row r="63" spans="1:15" ht="15" customHeight="1" x14ac:dyDescent="0.25">
      <c r="B63" s="818" t="s">
        <v>662</v>
      </c>
      <c r="C63" s="818"/>
      <c r="D63" s="818"/>
      <c r="E63" s="818"/>
      <c r="F63" s="818"/>
      <c r="G63" s="818"/>
      <c r="H63" s="818"/>
      <c r="I63" s="818"/>
      <c r="J63" s="818"/>
      <c r="K63" s="818"/>
      <c r="L63" s="818"/>
      <c r="M63" s="818"/>
      <c r="N63" s="818"/>
      <c r="O63" s="818"/>
    </row>
    <row r="64" spans="1:15" x14ac:dyDescent="0.25">
      <c r="B64" s="819" t="s">
        <v>663</v>
      </c>
      <c r="C64" s="820"/>
      <c r="D64" s="820"/>
      <c r="E64" s="820"/>
      <c r="F64" s="820"/>
      <c r="G64" s="820"/>
      <c r="H64" s="820"/>
      <c r="I64" s="820"/>
      <c r="J64" s="820"/>
      <c r="K64" s="820"/>
      <c r="L64" s="820"/>
      <c r="M64" s="821"/>
      <c r="N64" s="822"/>
    </row>
    <row r="65" spans="2:14" x14ac:dyDescent="0.25">
      <c r="B65" s="823"/>
      <c r="C65" s="823"/>
      <c r="G65" s="823"/>
      <c r="H65" s="823"/>
      <c r="I65" s="823"/>
      <c r="J65" s="823"/>
      <c r="K65" s="823"/>
      <c r="L65" s="823"/>
      <c r="M65" s="824"/>
      <c r="N65" s="823"/>
    </row>
    <row r="66" spans="2:14" x14ac:dyDescent="0.25">
      <c r="M66" s="787"/>
    </row>
  </sheetData>
  <mergeCells count="30">
    <mergeCell ref="B62:O62"/>
    <mergeCell ref="B63:O63"/>
    <mergeCell ref="B36:B40"/>
    <mergeCell ref="B41:B50"/>
    <mergeCell ref="B51:B57"/>
    <mergeCell ref="B58:C58"/>
    <mergeCell ref="B59:O59"/>
    <mergeCell ref="B61:O61"/>
    <mergeCell ref="B13:B17"/>
    <mergeCell ref="B18:B20"/>
    <mergeCell ref="B21:B22"/>
    <mergeCell ref="B23:B24"/>
    <mergeCell ref="B25:B31"/>
    <mergeCell ref="B32:B35"/>
    <mergeCell ref="D5:E5"/>
    <mergeCell ref="F5:G5"/>
    <mergeCell ref="I5:J5"/>
    <mergeCell ref="K5:L5"/>
    <mergeCell ref="B7:B10"/>
    <mergeCell ref="B11:B12"/>
    <mergeCell ref="B3:B6"/>
    <mergeCell ref="C3:C6"/>
    <mergeCell ref="D3:H3"/>
    <mergeCell ref="I3:M3"/>
    <mergeCell ref="N3:N6"/>
    <mergeCell ref="O3:O6"/>
    <mergeCell ref="D4:G4"/>
    <mergeCell ref="H4:H6"/>
    <mergeCell ref="I4:L4"/>
    <mergeCell ref="M4:M6"/>
  </mergeCells>
  <pageMargins left="0.7" right="0.7" top="0.75" bottom="0.75" header="0.3" footer="0.3"/>
  <pageSetup paperSize="175" scale="3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4"/>
  <sheetViews>
    <sheetView zoomScaleNormal="100" workbookViewId="0">
      <selection activeCell="M31" sqref="M31"/>
    </sheetView>
  </sheetViews>
  <sheetFormatPr baseColWidth="10" defaultColWidth="11.42578125" defaultRowHeight="15" x14ac:dyDescent="0.25"/>
  <cols>
    <col min="1" max="2" width="11.42578125" style="785"/>
    <col min="3" max="3" width="30.85546875" style="785" customWidth="1"/>
    <col min="4" max="7" width="6.5703125" style="785" bestFit="1" customWidth="1"/>
    <col min="8" max="8" width="11.42578125" style="785"/>
    <col min="9" max="12" width="6.5703125" style="785" bestFit="1" customWidth="1"/>
    <col min="13" max="13" width="7.85546875" style="785" bestFit="1" customWidth="1"/>
    <col min="14" max="14" width="11.85546875" style="785" customWidth="1"/>
    <col min="15" max="16384" width="11.42578125" style="785"/>
  </cols>
  <sheetData>
    <row r="1" spans="1:16" x14ac:dyDescent="0.25">
      <c r="B1" s="786" t="s">
        <v>664</v>
      </c>
      <c r="M1" s="787"/>
      <c r="N1" s="787"/>
    </row>
    <row r="3" spans="1:16" ht="15" customHeight="1" x14ac:dyDescent="0.25">
      <c r="A3" s="788"/>
      <c r="B3" s="770" t="s">
        <v>613</v>
      </c>
      <c r="C3" s="789" t="s">
        <v>614</v>
      </c>
      <c r="D3" s="790">
        <v>2016</v>
      </c>
      <c r="E3" s="790"/>
      <c r="F3" s="790"/>
      <c r="G3" s="790"/>
      <c r="H3" s="790"/>
      <c r="I3" s="791">
        <v>2017</v>
      </c>
      <c r="J3" s="791"/>
      <c r="K3" s="791"/>
      <c r="L3" s="791"/>
      <c r="M3" s="791"/>
      <c r="N3" s="825" t="s">
        <v>615</v>
      </c>
      <c r="O3" s="793" t="s">
        <v>616</v>
      </c>
      <c r="P3" s="788"/>
    </row>
    <row r="4" spans="1:16" x14ac:dyDescent="0.25">
      <c r="A4" s="788"/>
      <c r="B4" s="770"/>
      <c r="C4" s="789"/>
      <c r="D4" s="790" t="s">
        <v>617</v>
      </c>
      <c r="E4" s="790"/>
      <c r="F4" s="790"/>
      <c r="G4" s="790"/>
      <c r="H4" s="790" t="s">
        <v>618</v>
      </c>
      <c r="I4" s="791" t="s">
        <v>617</v>
      </c>
      <c r="J4" s="791"/>
      <c r="K4" s="791"/>
      <c r="L4" s="791"/>
      <c r="M4" s="791" t="s">
        <v>618</v>
      </c>
      <c r="N4" s="825"/>
      <c r="O4" s="793"/>
      <c r="P4" s="788"/>
    </row>
    <row r="5" spans="1:16" x14ac:dyDescent="0.25">
      <c r="A5" s="788"/>
      <c r="B5" s="770"/>
      <c r="C5" s="789"/>
      <c r="D5" s="790" t="s">
        <v>665</v>
      </c>
      <c r="E5" s="790"/>
      <c r="F5" s="790" t="s">
        <v>666</v>
      </c>
      <c r="G5" s="790"/>
      <c r="H5" s="790"/>
      <c r="I5" s="791" t="s">
        <v>665</v>
      </c>
      <c r="J5" s="791"/>
      <c r="K5" s="791" t="s">
        <v>666</v>
      </c>
      <c r="L5" s="791"/>
      <c r="M5" s="791"/>
      <c r="N5" s="825"/>
      <c r="O5" s="793"/>
      <c r="P5" s="788"/>
    </row>
    <row r="6" spans="1:16" x14ac:dyDescent="0.25">
      <c r="A6" s="788"/>
      <c r="B6" s="770"/>
      <c r="C6" s="789"/>
      <c r="D6" s="795" t="s">
        <v>621</v>
      </c>
      <c r="E6" s="795" t="s">
        <v>622</v>
      </c>
      <c r="F6" s="795" t="s">
        <v>621</v>
      </c>
      <c r="G6" s="795" t="s">
        <v>622</v>
      </c>
      <c r="H6" s="790"/>
      <c r="I6" s="796" t="s">
        <v>621</v>
      </c>
      <c r="J6" s="796" t="s">
        <v>622</v>
      </c>
      <c r="K6" s="796" t="s">
        <v>621</v>
      </c>
      <c r="L6" s="796" t="s">
        <v>622</v>
      </c>
      <c r="M6" s="791"/>
      <c r="N6" s="825"/>
      <c r="O6" s="793"/>
      <c r="P6" s="788"/>
    </row>
    <row r="7" spans="1:16" x14ac:dyDescent="0.25">
      <c r="A7" s="788"/>
      <c r="B7" s="798" t="s">
        <v>241</v>
      </c>
      <c r="C7" s="799" t="s">
        <v>623</v>
      </c>
      <c r="D7" s="800">
        <v>244</v>
      </c>
      <c r="E7" s="800">
        <v>52</v>
      </c>
      <c r="F7" s="800">
        <v>4</v>
      </c>
      <c r="G7" s="800">
        <v>1</v>
      </c>
      <c r="H7" s="800">
        <v>954</v>
      </c>
      <c r="I7" s="801">
        <v>275</v>
      </c>
      <c r="J7" s="801">
        <v>40</v>
      </c>
      <c r="K7" s="801">
        <v>0</v>
      </c>
      <c r="L7" s="801">
        <v>0</v>
      </c>
      <c r="M7" s="801">
        <v>859</v>
      </c>
      <c r="N7" s="826">
        <v>1.8614765941478721E-4</v>
      </c>
      <c r="O7" s="803">
        <v>4.6511627906976744E-2</v>
      </c>
      <c r="P7" s="788"/>
    </row>
    <row r="8" spans="1:16" ht="16.5" customHeight="1" x14ac:dyDescent="0.25">
      <c r="A8" s="788"/>
      <c r="B8" s="798"/>
      <c r="C8" s="799" t="s">
        <v>243</v>
      </c>
      <c r="D8" s="800">
        <v>256379</v>
      </c>
      <c r="E8" s="800">
        <v>75311</v>
      </c>
      <c r="F8" s="800">
        <v>78077</v>
      </c>
      <c r="G8" s="800">
        <v>137057</v>
      </c>
      <c r="H8" s="800">
        <v>3120692</v>
      </c>
      <c r="I8" s="801">
        <v>269522</v>
      </c>
      <c r="J8" s="801">
        <v>84419</v>
      </c>
      <c r="K8" s="801">
        <v>76829</v>
      </c>
      <c r="L8" s="801">
        <v>144416</v>
      </c>
      <c r="M8" s="801">
        <v>3229959</v>
      </c>
      <c r="N8" s="826">
        <v>0.33990326231159934</v>
      </c>
      <c r="O8" s="803">
        <v>5.1866779804836657E-2</v>
      </c>
      <c r="P8" s="788"/>
    </row>
    <row r="9" spans="1:16" x14ac:dyDescent="0.25">
      <c r="A9" s="788"/>
      <c r="B9" s="798"/>
      <c r="C9" s="799" t="s">
        <v>242</v>
      </c>
      <c r="D9" s="800">
        <v>3926</v>
      </c>
      <c r="E9" s="800">
        <v>3208</v>
      </c>
      <c r="F9" s="800">
        <v>1007</v>
      </c>
      <c r="G9" s="800">
        <v>2691</v>
      </c>
      <c r="H9" s="800">
        <v>147790</v>
      </c>
      <c r="I9" s="801">
        <v>3760</v>
      </c>
      <c r="J9" s="801">
        <v>2875</v>
      </c>
      <c r="K9" s="801">
        <v>1074</v>
      </c>
      <c r="L9" s="801">
        <v>2595</v>
      </c>
      <c r="M9" s="801">
        <v>144559</v>
      </c>
      <c r="N9" s="826">
        <v>6.0890967701903729E-3</v>
      </c>
      <c r="O9" s="803">
        <v>-4.874446085672083E-2</v>
      </c>
      <c r="P9" s="788"/>
    </row>
    <row r="10" spans="1:16" x14ac:dyDescent="0.25">
      <c r="A10" s="788"/>
      <c r="B10" s="798"/>
      <c r="C10" s="804" t="s">
        <v>606</v>
      </c>
      <c r="D10" s="805">
        <v>260549</v>
      </c>
      <c r="E10" s="805">
        <v>78571</v>
      </c>
      <c r="F10" s="805">
        <v>79088</v>
      </c>
      <c r="G10" s="805">
        <v>139749</v>
      </c>
      <c r="H10" s="805">
        <v>3269436</v>
      </c>
      <c r="I10" s="806">
        <v>273557</v>
      </c>
      <c r="J10" s="806">
        <v>87334</v>
      </c>
      <c r="K10" s="806">
        <v>77903</v>
      </c>
      <c r="L10" s="806">
        <v>147011</v>
      </c>
      <c r="M10" s="806">
        <v>3375377</v>
      </c>
      <c r="N10" s="826">
        <v>0.34617850674120454</v>
      </c>
      <c r="O10" s="808">
        <v>4.9910656197520595E-2</v>
      </c>
      <c r="P10" s="788"/>
    </row>
    <row r="11" spans="1:16" x14ac:dyDescent="0.25">
      <c r="A11" s="788"/>
      <c r="B11" s="798" t="s">
        <v>249</v>
      </c>
      <c r="C11" s="799" t="s">
        <v>250</v>
      </c>
      <c r="D11" s="800">
        <v>4667</v>
      </c>
      <c r="E11" s="800">
        <v>2391</v>
      </c>
      <c r="F11" s="800">
        <v>5693</v>
      </c>
      <c r="G11" s="800">
        <v>5569</v>
      </c>
      <c r="H11" s="800">
        <v>304038</v>
      </c>
      <c r="I11" s="801">
        <v>5318</v>
      </c>
      <c r="J11" s="801">
        <v>3258</v>
      </c>
      <c r="K11" s="801">
        <v>6539</v>
      </c>
      <c r="L11" s="801">
        <v>6018</v>
      </c>
      <c r="M11" s="801">
        <v>319770</v>
      </c>
      <c r="N11" s="826">
        <v>1.2488439639405392E-2</v>
      </c>
      <c r="O11" s="803">
        <v>0.15354803493449781</v>
      </c>
      <c r="P11" s="788"/>
    </row>
    <row r="12" spans="1:16" x14ac:dyDescent="0.25">
      <c r="A12" s="788"/>
      <c r="B12" s="798"/>
      <c r="C12" s="804" t="s">
        <v>607</v>
      </c>
      <c r="D12" s="805">
        <v>4667</v>
      </c>
      <c r="E12" s="805">
        <v>2391</v>
      </c>
      <c r="F12" s="805">
        <v>5693</v>
      </c>
      <c r="G12" s="805">
        <v>5569</v>
      </c>
      <c r="H12" s="805">
        <v>304038</v>
      </c>
      <c r="I12" s="806">
        <v>5318</v>
      </c>
      <c r="J12" s="806">
        <v>3258</v>
      </c>
      <c r="K12" s="806">
        <v>6539</v>
      </c>
      <c r="L12" s="806">
        <v>6018</v>
      </c>
      <c r="M12" s="806">
        <v>319770</v>
      </c>
      <c r="N12" s="826">
        <v>1.2488439639405392E-2</v>
      </c>
      <c r="O12" s="808">
        <v>0.15354803493449781</v>
      </c>
      <c r="P12" s="788"/>
    </row>
    <row r="13" spans="1:16" x14ac:dyDescent="0.25">
      <c r="A13" s="788"/>
      <c r="B13" s="798" t="s">
        <v>225</v>
      </c>
      <c r="C13" s="809" t="s">
        <v>258</v>
      </c>
      <c r="D13" s="800">
        <v>3527</v>
      </c>
      <c r="E13" s="800">
        <v>505</v>
      </c>
      <c r="F13" s="800">
        <v>6</v>
      </c>
      <c r="G13" s="800">
        <v>358</v>
      </c>
      <c r="H13" s="800">
        <v>24365</v>
      </c>
      <c r="I13" s="801">
        <v>3441</v>
      </c>
      <c r="J13" s="801">
        <v>702</v>
      </c>
      <c r="K13" s="801">
        <v>3</v>
      </c>
      <c r="L13" s="801">
        <v>551</v>
      </c>
      <c r="M13" s="801">
        <v>30720</v>
      </c>
      <c r="N13" s="826">
        <v>2.7756684326071604E-3</v>
      </c>
      <c r="O13" s="803">
        <v>6.8471337579617833E-2</v>
      </c>
      <c r="P13" s="788"/>
    </row>
    <row r="14" spans="1:16" x14ac:dyDescent="0.25">
      <c r="A14" s="788"/>
      <c r="B14" s="798"/>
      <c r="C14" s="809" t="s">
        <v>260</v>
      </c>
      <c r="D14" s="800">
        <v>295</v>
      </c>
      <c r="E14" s="800">
        <v>339</v>
      </c>
      <c r="F14" s="800">
        <v>1</v>
      </c>
      <c r="G14" s="800">
        <v>5</v>
      </c>
      <c r="H14" s="800">
        <v>1536</v>
      </c>
      <c r="I14" s="801">
        <v>214</v>
      </c>
      <c r="J14" s="801">
        <v>363</v>
      </c>
      <c r="K14" s="801">
        <v>0</v>
      </c>
      <c r="L14" s="801">
        <v>8</v>
      </c>
      <c r="M14" s="801">
        <v>1478</v>
      </c>
      <c r="N14" s="826">
        <v>3.4570279605603341E-4</v>
      </c>
      <c r="O14" s="803">
        <v>-8.59375E-2</v>
      </c>
      <c r="P14" s="788"/>
    </row>
    <row r="15" spans="1:16" x14ac:dyDescent="0.25">
      <c r="A15" s="788"/>
      <c r="B15" s="798"/>
      <c r="C15" s="809" t="s">
        <v>259</v>
      </c>
      <c r="D15" s="800">
        <v>3112</v>
      </c>
      <c r="E15" s="800">
        <v>20655</v>
      </c>
      <c r="F15" s="800">
        <v>496</v>
      </c>
      <c r="G15" s="800">
        <v>790</v>
      </c>
      <c r="H15" s="800">
        <v>123785</v>
      </c>
      <c r="I15" s="801">
        <v>3067</v>
      </c>
      <c r="J15" s="801">
        <v>23537</v>
      </c>
      <c r="K15" s="801">
        <v>447</v>
      </c>
      <c r="L15" s="801">
        <v>812</v>
      </c>
      <c r="M15" s="801">
        <v>133884</v>
      </c>
      <c r="N15" s="826">
        <v>1.6465499156426082E-2</v>
      </c>
      <c r="O15" s="803">
        <v>0.11216221610186405</v>
      </c>
      <c r="P15" s="788"/>
    </row>
    <row r="16" spans="1:16" ht="15.75" customHeight="1" x14ac:dyDescent="0.25">
      <c r="A16" s="788"/>
      <c r="B16" s="798"/>
      <c r="C16" s="809" t="s">
        <v>624</v>
      </c>
      <c r="D16" s="800">
        <v>182</v>
      </c>
      <c r="E16" s="800">
        <v>855</v>
      </c>
      <c r="F16" s="800">
        <v>2</v>
      </c>
      <c r="G16" s="800">
        <v>12</v>
      </c>
      <c r="H16" s="800">
        <v>3138</v>
      </c>
      <c r="I16" s="801">
        <v>178</v>
      </c>
      <c r="J16" s="801">
        <v>2054</v>
      </c>
      <c r="K16" s="801">
        <v>7</v>
      </c>
      <c r="L16" s="801">
        <v>33</v>
      </c>
      <c r="M16" s="801">
        <v>7782</v>
      </c>
      <c r="N16" s="826">
        <v>1.3426269275885604E-3</v>
      </c>
      <c r="O16" s="803">
        <v>1.1617507136060894</v>
      </c>
      <c r="P16" s="788"/>
    </row>
    <row r="17" spans="1:16" x14ac:dyDescent="0.25">
      <c r="A17" s="788"/>
      <c r="B17" s="798"/>
      <c r="C17" s="804" t="s">
        <v>537</v>
      </c>
      <c r="D17" s="805">
        <v>7116</v>
      </c>
      <c r="E17" s="805">
        <v>22354</v>
      </c>
      <c r="F17" s="805">
        <v>505</v>
      </c>
      <c r="G17" s="805">
        <v>1165</v>
      </c>
      <c r="H17" s="805">
        <v>152824</v>
      </c>
      <c r="I17" s="806">
        <v>6900</v>
      </c>
      <c r="J17" s="806">
        <v>26656</v>
      </c>
      <c r="K17" s="806">
        <v>457</v>
      </c>
      <c r="L17" s="806">
        <v>1404</v>
      </c>
      <c r="M17" s="806">
        <v>173864</v>
      </c>
      <c r="N17" s="826">
        <v>2.0929497312677837E-2</v>
      </c>
      <c r="O17" s="808">
        <v>0.13734746307000642</v>
      </c>
      <c r="P17" s="788"/>
    </row>
    <row r="18" spans="1:16" x14ac:dyDescent="0.25">
      <c r="A18" s="788"/>
      <c r="B18" s="798" t="s">
        <v>625</v>
      </c>
      <c r="C18" s="809" t="s">
        <v>269</v>
      </c>
      <c r="D18" s="800">
        <v>304</v>
      </c>
      <c r="E18" s="800">
        <v>1762</v>
      </c>
      <c r="F18" s="800">
        <v>5</v>
      </c>
      <c r="G18" s="800">
        <v>6</v>
      </c>
      <c r="H18" s="800">
        <v>6224</v>
      </c>
      <c r="I18" s="801">
        <v>222</v>
      </c>
      <c r="J18" s="801">
        <v>3067</v>
      </c>
      <c r="K18" s="801">
        <v>9</v>
      </c>
      <c r="L18" s="801">
        <v>19</v>
      </c>
      <c r="M18" s="801">
        <v>11270</v>
      </c>
      <c r="N18" s="826">
        <v>1.9601644008852355E-3</v>
      </c>
      <c r="O18" s="803">
        <v>0.59701492537313428</v>
      </c>
      <c r="P18" s="788"/>
    </row>
    <row r="19" spans="1:16" x14ac:dyDescent="0.25">
      <c r="A19" s="788"/>
      <c r="B19" s="798"/>
      <c r="C19" s="809" t="s">
        <v>626</v>
      </c>
      <c r="D19" s="800">
        <v>32</v>
      </c>
      <c r="E19" s="800">
        <v>317</v>
      </c>
      <c r="F19" s="800">
        <v>1</v>
      </c>
      <c r="G19" s="800">
        <v>0</v>
      </c>
      <c r="H19" s="800">
        <v>1095</v>
      </c>
      <c r="I19" s="801">
        <v>44</v>
      </c>
      <c r="J19" s="801">
        <v>457</v>
      </c>
      <c r="K19" s="801">
        <v>0</v>
      </c>
      <c r="L19" s="801">
        <v>0</v>
      </c>
      <c r="M19" s="801">
        <v>1591</v>
      </c>
      <c r="N19" s="826">
        <v>2.9606342021209017E-4</v>
      </c>
      <c r="O19" s="803">
        <v>0.43142857142857144</v>
      </c>
      <c r="P19" s="788"/>
    </row>
    <row r="20" spans="1:16" x14ac:dyDescent="0.25">
      <c r="A20" s="788"/>
      <c r="B20" s="798"/>
      <c r="C20" s="804" t="s">
        <v>627</v>
      </c>
      <c r="D20" s="805">
        <v>336</v>
      </c>
      <c r="E20" s="805">
        <v>2079</v>
      </c>
      <c r="F20" s="805">
        <v>6</v>
      </c>
      <c r="G20" s="805">
        <v>6</v>
      </c>
      <c r="H20" s="805">
        <v>7319</v>
      </c>
      <c r="I20" s="806">
        <v>266</v>
      </c>
      <c r="J20" s="806">
        <v>3524</v>
      </c>
      <c r="K20" s="806">
        <v>9</v>
      </c>
      <c r="L20" s="806">
        <v>19</v>
      </c>
      <c r="M20" s="806">
        <v>12861</v>
      </c>
      <c r="N20" s="826">
        <v>2.2562278210973255E-3</v>
      </c>
      <c r="O20" s="808">
        <v>0.57313555830243101</v>
      </c>
      <c r="P20" s="788"/>
    </row>
    <row r="21" spans="1:16" x14ac:dyDescent="0.25">
      <c r="A21" s="788"/>
      <c r="B21" s="798" t="s">
        <v>227</v>
      </c>
      <c r="C21" s="809" t="s">
        <v>667</v>
      </c>
      <c r="D21" s="800">
        <v>956</v>
      </c>
      <c r="E21" s="800">
        <v>9191</v>
      </c>
      <c r="F21" s="800">
        <v>24</v>
      </c>
      <c r="G21" s="800">
        <v>32</v>
      </c>
      <c r="H21" s="800">
        <v>36285</v>
      </c>
      <c r="I21" s="801">
        <v>865</v>
      </c>
      <c r="J21" s="801">
        <v>10276</v>
      </c>
      <c r="K21" s="801">
        <v>17</v>
      </c>
      <c r="L21" s="801">
        <v>60</v>
      </c>
      <c r="M21" s="801">
        <v>40614</v>
      </c>
      <c r="N21" s="826">
        <v>6.6292204549685176E-3</v>
      </c>
      <c r="O21" s="803">
        <v>9.9480544937763399E-2</v>
      </c>
      <c r="P21" s="788"/>
    </row>
    <row r="22" spans="1:16" x14ac:dyDescent="0.25">
      <c r="A22" s="788"/>
      <c r="B22" s="798"/>
      <c r="C22" s="804" t="s">
        <v>539</v>
      </c>
      <c r="D22" s="805">
        <v>956</v>
      </c>
      <c r="E22" s="805">
        <v>9191</v>
      </c>
      <c r="F22" s="805">
        <v>24</v>
      </c>
      <c r="G22" s="805">
        <v>32</v>
      </c>
      <c r="H22" s="805">
        <v>36285</v>
      </c>
      <c r="I22" s="806">
        <v>865</v>
      </c>
      <c r="J22" s="806">
        <v>10276</v>
      </c>
      <c r="K22" s="806">
        <v>17</v>
      </c>
      <c r="L22" s="806">
        <v>60</v>
      </c>
      <c r="M22" s="806">
        <v>40614</v>
      </c>
      <c r="N22" s="826">
        <v>6.6292204549685176E-3</v>
      </c>
      <c r="O22" s="808">
        <v>9.9480544937763399E-2</v>
      </c>
      <c r="P22" s="788"/>
    </row>
    <row r="23" spans="1:16" x14ac:dyDescent="0.25">
      <c r="A23" s="788"/>
      <c r="B23" s="798" t="s">
        <v>629</v>
      </c>
      <c r="C23" s="809" t="s">
        <v>279</v>
      </c>
      <c r="D23" s="800">
        <v>44429</v>
      </c>
      <c r="E23" s="800">
        <v>233524</v>
      </c>
      <c r="F23" s="800">
        <v>6315</v>
      </c>
      <c r="G23" s="800">
        <v>6662</v>
      </c>
      <c r="H23" s="800">
        <v>1301708</v>
      </c>
      <c r="I23" s="801">
        <v>36917</v>
      </c>
      <c r="J23" s="801">
        <v>252264</v>
      </c>
      <c r="K23" s="801">
        <v>6126</v>
      </c>
      <c r="L23" s="801">
        <v>8046</v>
      </c>
      <c r="M23" s="801">
        <v>1446572</v>
      </c>
      <c r="N23" s="826">
        <v>0.17926492357604426</v>
      </c>
      <c r="O23" s="803">
        <v>4.2700993366101808E-2</v>
      </c>
      <c r="P23" s="788"/>
    </row>
    <row r="24" spans="1:16" x14ac:dyDescent="0.25">
      <c r="A24" s="788"/>
      <c r="B24" s="798"/>
      <c r="C24" s="804" t="s">
        <v>630</v>
      </c>
      <c r="D24" s="805">
        <v>44429</v>
      </c>
      <c r="E24" s="805">
        <v>233524</v>
      </c>
      <c r="F24" s="805">
        <v>6315</v>
      </c>
      <c r="G24" s="805">
        <v>6662</v>
      </c>
      <c r="H24" s="805">
        <v>1301708</v>
      </c>
      <c r="I24" s="806">
        <v>36917</v>
      </c>
      <c r="J24" s="806">
        <v>252264</v>
      </c>
      <c r="K24" s="806">
        <v>6126</v>
      </c>
      <c r="L24" s="806">
        <v>8046</v>
      </c>
      <c r="M24" s="806">
        <v>1446572</v>
      </c>
      <c r="N24" s="826">
        <v>0.17926492357604426</v>
      </c>
      <c r="O24" s="808">
        <v>4.2700993366101808E-2</v>
      </c>
      <c r="P24" s="788"/>
    </row>
    <row r="25" spans="1:16" x14ac:dyDescent="0.25">
      <c r="A25" s="788"/>
      <c r="B25" s="798" t="s">
        <v>289</v>
      </c>
      <c r="C25" s="809" t="s">
        <v>631</v>
      </c>
      <c r="D25" s="800">
        <v>571</v>
      </c>
      <c r="E25" s="800">
        <v>264</v>
      </c>
      <c r="F25" s="800">
        <v>1</v>
      </c>
      <c r="G25" s="800">
        <v>0</v>
      </c>
      <c r="H25" s="800">
        <v>2369</v>
      </c>
      <c r="I25" s="801">
        <v>481</v>
      </c>
      <c r="J25" s="801">
        <v>247</v>
      </c>
      <c r="K25" s="801">
        <v>1</v>
      </c>
      <c r="L25" s="801">
        <v>0</v>
      </c>
      <c r="M25" s="801">
        <v>1947</v>
      </c>
      <c r="N25" s="826">
        <v>4.3079886893136472E-4</v>
      </c>
      <c r="O25" s="803">
        <v>-0.12799043062200957</v>
      </c>
      <c r="P25" s="788"/>
    </row>
    <row r="26" spans="1:16" x14ac:dyDescent="0.25">
      <c r="A26" s="788"/>
      <c r="B26" s="798"/>
      <c r="C26" s="809" t="s">
        <v>632</v>
      </c>
      <c r="D26" s="800">
        <v>4186</v>
      </c>
      <c r="E26" s="800">
        <v>17575</v>
      </c>
      <c r="F26" s="800">
        <v>101</v>
      </c>
      <c r="G26" s="800">
        <v>122</v>
      </c>
      <c r="H26" s="800">
        <v>77663</v>
      </c>
      <c r="I26" s="801">
        <v>3228</v>
      </c>
      <c r="J26" s="801">
        <v>14360</v>
      </c>
      <c r="K26" s="801">
        <v>54</v>
      </c>
      <c r="L26" s="801">
        <v>68</v>
      </c>
      <c r="M26" s="801">
        <v>59475</v>
      </c>
      <c r="N26" s="826">
        <v>1.0465635073764704E-2</v>
      </c>
      <c r="O26" s="803">
        <v>-0.1944141193595342</v>
      </c>
      <c r="P26" s="788"/>
    </row>
    <row r="27" spans="1:16" x14ac:dyDescent="0.25">
      <c r="A27" s="788"/>
      <c r="B27" s="798"/>
      <c r="C27" s="809" t="s">
        <v>633</v>
      </c>
      <c r="D27" s="800">
        <v>4580</v>
      </c>
      <c r="E27" s="800">
        <v>16609</v>
      </c>
      <c r="F27" s="800">
        <v>74</v>
      </c>
      <c r="G27" s="800">
        <v>12</v>
      </c>
      <c r="H27" s="800">
        <v>70768</v>
      </c>
      <c r="I27" s="801">
        <v>3839</v>
      </c>
      <c r="J27" s="801">
        <v>15085</v>
      </c>
      <c r="K27" s="801">
        <v>17</v>
      </c>
      <c r="L27" s="801">
        <v>2</v>
      </c>
      <c r="M27" s="801">
        <v>60967</v>
      </c>
      <c r="N27" s="826">
        <v>1.1194270197759728E-2</v>
      </c>
      <c r="O27" s="803">
        <v>-0.10961222091656875</v>
      </c>
      <c r="P27" s="788"/>
    </row>
    <row r="28" spans="1:16" x14ac:dyDescent="0.25">
      <c r="A28" s="788"/>
      <c r="B28" s="798"/>
      <c r="C28" s="809" t="s">
        <v>292</v>
      </c>
      <c r="D28" s="800">
        <v>8115</v>
      </c>
      <c r="E28" s="800">
        <v>50619</v>
      </c>
      <c r="F28" s="800">
        <v>1000</v>
      </c>
      <c r="G28" s="800">
        <v>508</v>
      </c>
      <c r="H28" s="800">
        <v>269542</v>
      </c>
      <c r="I28" s="801">
        <v>7019</v>
      </c>
      <c r="J28" s="801">
        <v>49877</v>
      </c>
      <c r="K28" s="801">
        <v>1041</v>
      </c>
      <c r="L28" s="801">
        <v>547</v>
      </c>
      <c r="M28" s="801">
        <v>266313</v>
      </c>
      <c r="N28" s="826">
        <v>3.456082448639497E-2</v>
      </c>
      <c r="O28" s="803">
        <v>-2.918229806447329E-2</v>
      </c>
      <c r="P28" s="788"/>
    </row>
    <row r="29" spans="1:16" x14ac:dyDescent="0.25">
      <c r="A29" s="788"/>
      <c r="B29" s="798"/>
      <c r="C29" s="809" t="s">
        <v>492</v>
      </c>
      <c r="D29" s="800">
        <v>14884</v>
      </c>
      <c r="E29" s="800">
        <v>51404</v>
      </c>
      <c r="F29" s="800">
        <v>702</v>
      </c>
      <c r="G29" s="800">
        <v>984</v>
      </c>
      <c r="H29" s="800">
        <v>253283</v>
      </c>
      <c r="I29" s="801">
        <v>11598</v>
      </c>
      <c r="J29" s="801">
        <v>52293</v>
      </c>
      <c r="K29" s="801">
        <v>665</v>
      </c>
      <c r="L29" s="801">
        <v>1009</v>
      </c>
      <c r="M29" s="801">
        <v>245472</v>
      </c>
      <c r="N29" s="826">
        <v>3.874530568104928E-2</v>
      </c>
      <c r="O29" s="803">
        <v>-3.5440021184570569E-2</v>
      </c>
      <c r="P29" s="788"/>
    </row>
    <row r="30" spans="1:16" x14ac:dyDescent="0.25">
      <c r="A30" s="788"/>
      <c r="B30" s="798"/>
      <c r="C30" s="809" t="s">
        <v>634</v>
      </c>
      <c r="D30" s="800">
        <v>447</v>
      </c>
      <c r="E30" s="800">
        <v>1095</v>
      </c>
      <c r="F30" s="800">
        <v>6</v>
      </c>
      <c r="G30" s="800">
        <v>2</v>
      </c>
      <c r="H30" s="800">
        <v>5351</v>
      </c>
      <c r="I30" s="801">
        <v>267</v>
      </c>
      <c r="J30" s="801">
        <v>1182</v>
      </c>
      <c r="K30" s="801">
        <v>6</v>
      </c>
      <c r="L30" s="801">
        <v>5</v>
      </c>
      <c r="M30" s="801">
        <v>5230</v>
      </c>
      <c r="N30" s="826">
        <v>8.6277962776377568E-4</v>
      </c>
      <c r="O30" s="803">
        <v>-5.8064516129032261E-2</v>
      </c>
      <c r="P30" s="788"/>
    </row>
    <row r="31" spans="1:16" x14ac:dyDescent="0.25">
      <c r="A31" s="788"/>
      <c r="B31" s="798"/>
      <c r="C31" s="804" t="s">
        <v>635</v>
      </c>
      <c r="D31" s="805">
        <v>32783</v>
      </c>
      <c r="E31" s="805">
        <v>137566</v>
      </c>
      <c r="F31" s="805">
        <v>1884</v>
      </c>
      <c r="G31" s="805">
        <v>1628</v>
      </c>
      <c r="H31" s="805">
        <v>678976</v>
      </c>
      <c r="I31" s="806">
        <v>26432</v>
      </c>
      <c r="J31" s="806">
        <v>133044</v>
      </c>
      <c r="K31" s="806">
        <v>1784</v>
      </c>
      <c r="L31" s="806">
        <v>1631</v>
      </c>
      <c r="M31" s="806">
        <v>639404</v>
      </c>
      <c r="N31" s="826">
        <v>9.6259613935663818E-2</v>
      </c>
      <c r="O31" s="808">
        <v>-6.3096381592191469E-2</v>
      </c>
      <c r="P31" s="788"/>
    </row>
    <row r="32" spans="1:16" x14ac:dyDescent="0.25">
      <c r="A32" s="788"/>
      <c r="B32" s="798" t="s">
        <v>636</v>
      </c>
      <c r="C32" s="809" t="s">
        <v>298</v>
      </c>
      <c r="D32" s="800">
        <v>36060</v>
      </c>
      <c r="E32" s="800">
        <v>127284</v>
      </c>
      <c r="F32" s="800">
        <v>2804</v>
      </c>
      <c r="G32" s="800">
        <v>1468</v>
      </c>
      <c r="H32" s="800">
        <v>650114</v>
      </c>
      <c r="I32" s="801">
        <v>28653</v>
      </c>
      <c r="J32" s="801">
        <v>125457</v>
      </c>
      <c r="K32" s="801">
        <v>2863</v>
      </c>
      <c r="L32" s="801">
        <v>1682</v>
      </c>
      <c r="M32" s="801">
        <v>623362</v>
      </c>
      <c r="N32" s="826">
        <v>9.3756371125247831E-2</v>
      </c>
      <c r="O32" s="803">
        <v>-5.3461483390607099E-2</v>
      </c>
      <c r="P32" s="788"/>
    </row>
    <row r="33" spans="1:16" x14ac:dyDescent="0.25">
      <c r="A33" s="788"/>
      <c r="B33" s="798"/>
      <c r="C33" s="809" t="s">
        <v>668</v>
      </c>
      <c r="D33" s="800">
        <v>4488</v>
      </c>
      <c r="E33" s="800">
        <v>1898</v>
      </c>
      <c r="F33" s="800">
        <v>58</v>
      </c>
      <c r="G33" s="800">
        <v>74</v>
      </c>
      <c r="H33" s="800">
        <v>23866</v>
      </c>
      <c r="I33" s="801">
        <v>3643</v>
      </c>
      <c r="J33" s="801">
        <v>2022</v>
      </c>
      <c r="K33" s="801">
        <v>27</v>
      </c>
      <c r="L33" s="801">
        <v>56</v>
      </c>
      <c r="M33" s="801">
        <v>20122</v>
      </c>
      <c r="N33" s="826">
        <v>3.3967515756069743E-3</v>
      </c>
      <c r="O33" s="803">
        <v>-0.11813439705431114</v>
      </c>
      <c r="P33" s="788"/>
    </row>
    <row r="34" spans="1:16" x14ac:dyDescent="0.25">
      <c r="A34" s="788"/>
      <c r="B34" s="798"/>
      <c r="C34" s="809" t="s">
        <v>638</v>
      </c>
      <c r="D34" s="800">
        <v>16</v>
      </c>
      <c r="E34" s="800">
        <v>50</v>
      </c>
      <c r="F34" s="800">
        <v>0</v>
      </c>
      <c r="G34" s="800">
        <v>0</v>
      </c>
      <c r="H34" s="800">
        <v>185</v>
      </c>
      <c r="I34" s="801">
        <v>440</v>
      </c>
      <c r="J34" s="801">
        <v>822</v>
      </c>
      <c r="K34" s="801">
        <v>1</v>
      </c>
      <c r="L34" s="801">
        <v>1</v>
      </c>
      <c r="M34" s="801">
        <v>3947</v>
      </c>
      <c r="N34" s="826">
        <v>7.4695441746124144E-4</v>
      </c>
      <c r="O34" s="803">
        <v>18.151515151515152</v>
      </c>
      <c r="P34" s="788"/>
    </row>
    <row r="35" spans="1:16" x14ac:dyDescent="0.25">
      <c r="A35" s="788"/>
      <c r="B35" s="798"/>
      <c r="C35" s="804" t="s">
        <v>639</v>
      </c>
      <c r="D35" s="805">
        <v>40564</v>
      </c>
      <c r="E35" s="805">
        <v>129232</v>
      </c>
      <c r="F35" s="805">
        <v>2862</v>
      </c>
      <c r="G35" s="805">
        <v>1542</v>
      </c>
      <c r="H35" s="805">
        <v>674165</v>
      </c>
      <c r="I35" s="806">
        <v>32736</v>
      </c>
      <c r="J35" s="806">
        <v>128301</v>
      </c>
      <c r="K35" s="806">
        <v>2891</v>
      </c>
      <c r="L35" s="806">
        <v>1739</v>
      </c>
      <c r="M35" s="806">
        <v>647431</v>
      </c>
      <c r="N35" s="826">
        <v>9.790007711831604E-2</v>
      </c>
      <c r="O35" s="808">
        <v>-4.8983926521239951E-2</v>
      </c>
      <c r="P35" s="788"/>
    </row>
    <row r="36" spans="1:16" x14ac:dyDescent="0.25">
      <c r="A36" s="788"/>
      <c r="B36" s="798" t="s">
        <v>299</v>
      </c>
      <c r="C36" s="809" t="s">
        <v>640</v>
      </c>
      <c r="D36" s="800">
        <v>6</v>
      </c>
      <c r="E36" s="800">
        <v>0</v>
      </c>
      <c r="F36" s="800">
        <v>961</v>
      </c>
      <c r="G36" s="800">
        <v>0</v>
      </c>
      <c r="H36" s="800">
        <v>15769</v>
      </c>
      <c r="I36" s="801">
        <v>4</v>
      </c>
      <c r="J36" s="801">
        <v>0</v>
      </c>
      <c r="K36" s="801">
        <v>1002</v>
      </c>
      <c r="L36" s="801">
        <v>1</v>
      </c>
      <c r="M36" s="801">
        <v>18200</v>
      </c>
      <c r="N36" s="826">
        <v>5.9508156517679601E-4</v>
      </c>
      <c r="O36" s="803">
        <v>4.1365046535677352E-2</v>
      </c>
      <c r="P36" s="788"/>
    </row>
    <row r="37" spans="1:16" x14ac:dyDescent="0.25">
      <c r="A37" s="788"/>
      <c r="B37" s="798"/>
      <c r="C37" s="809" t="s">
        <v>301</v>
      </c>
      <c r="D37" s="800">
        <v>9900</v>
      </c>
      <c r="E37" s="800">
        <v>16595</v>
      </c>
      <c r="F37" s="800">
        <v>255</v>
      </c>
      <c r="G37" s="800">
        <v>122</v>
      </c>
      <c r="H37" s="800">
        <v>83410</v>
      </c>
      <c r="I37" s="801">
        <v>8979</v>
      </c>
      <c r="J37" s="801">
        <v>19002</v>
      </c>
      <c r="K37" s="801">
        <v>298</v>
      </c>
      <c r="L37" s="801">
        <v>80</v>
      </c>
      <c r="M37" s="801">
        <v>88170</v>
      </c>
      <c r="N37" s="826">
        <v>1.6758607851885557E-2</v>
      </c>
      <c r="O37" s="803">
        <v>5.5336409645727898E-2</v>
      </c>
      <c r="P37" s="788"/>
    </row>
    <row r="38" spans="1:16" x14ac:dyDescent="0.25">
      <c r="A38" s="788"/>
      <c r="B38" s="798"/>
      <c r="C38" s="809" t="s">
        <v>641</v>
      </c>
      <c r="D38" s="800">
        <v>4271</v>
      </c>
      <c r="E38" s="800">
        <v>4194</v>
      </c>
      <c r="F38" s="800">
        <v>60</v>
      </c>
      <c r="G38" s="800">
        <v>1</v>
      </c>
      <c r="H38" s="800">
        <v>23333</v>
      </c>
      <c r="I38" s="801">
        <v>3543</v>
      </c>
      <c r="J38" s="801">
        <v>4503</v>
      </c>
      <c r="K38" s="801">
        <v>45</v>
      </c>
      <c r="L38" s="801">
        <v>2</v>
      </c>
      <c r="M38" s="801">
        <v>22152</v>
      </c>
      <c r="N38" s="826">
        <v>4.7825174845837239E-3</v>
      </c>
      <c r="O38" s="803">
        <v>-5.0785831574008913E-2</v>
      </c>
      <c r="P38" s="788"/>
    </row>
    <row r="39" spans="1:16" x14ac:dyDescent="0.25">
      <c r="A39" s="788"/>
      <c r="B39" s="798"/>
      <c r="C39" s="809" t="s">
        <v>642</v>
      </c>
      <c r="D39" s="800">
        <v>332</v>
      </c>
      <c r="E39" s="800">
        <v>106</v>
      </c>
      <c r="F39" s="800">
        <v>1</v>
      </c>
      <c r="G39" s="800">
        <v>0</v>
      </c>
      <c r="H39" s="800">
        <v>1259</v>
      </c>
      <c r="I39" s="801">
        <v>323</v>
      </c>
      <c r="J39" s="801">
        <v>63</v>
      </c>
      <c r="K39" s="801">
        <v>8</v>
      </c>
      <c r="L39" s="801">
        <v>0</v>
      </c>
      <c r="M39" s="801">
        <v>1187</v>
      </c>
      <c r="N39" s="826">
        <v>2.3283231050611481E-4</v>
      </c>
      <c r="O39" s="803">
        <v>-0.10250569476082004</v>
      </c>
      <c r="P39" s="788"/>
    </row>
    <row r="40" spans="1:16" x14ac:dyDescent="0.25">
      <c r="A40" s="788"/>
      <c r="B40" s="798"/>
      <c r="C40" s="804" t="s">
        <v>643</v>
      </c>
      <c r="D40" s="805">
        <v>14509</v>
      </c>
      <c r="E40" s="805">
        <v>20895</v>
      </c>
      <c r="F40" s="805">
        <v>1277</v>
      </c>
      <c r="G40" s="805">
        <v>123</v>
      </c>
      <c r="H40" s="805">
        <v>123771</v>
      </c>
      <c r="I40" s="806">
        <v>12849</v>
      </c>
      <c r="J40" s="806">
        <v>23568</v>
      </c>
      <c r="K40" s="806">
        <v>1353</v>
      </c>
      <c r="L40" s="806">
        <v>83</v>
      </c>
      <c r="M40" s="806">
        <v>129709</v>
      </c>
      <c r="N40" s="826">
        <v>2.2369039212152192E-2</v>
      </c>
      <c r="O40" s="808">
        <v>2.8502336702532334E-2</v>
      </c>
      <c r="P40" s="788"/>
    </row>
    <row r="41" spans="1:16" x14ac:dyDescent="0.25">
      <c r="A41" s="788"/>
      <c r="B41" s="798" t="s">
        <v>644</v>
      </c>
      <c r="C41" s="809" t="s">
        <v>306</v>
      </c>
      <c r="D41" s="800">
        <v>2339</v>
      </c>
      <c r="E41" s="800">
        <v>5598</v>
      </c>
      <c r="F41" s="800">
        <v>211</v>
      </c>
      <c r="G41" s="800">
        <v>7</v>
      </c>
      <c r="H41" s="800">
        <v>32316</v>
      </c>
      <c r="I41" s="801">
        <v>2142</v>
      </c>
      <c r="J41" s="801">
        <v>5706</v>
      </c>
      <c r="K41" s="801">
        <v>218</v>
      </c>
      <c r="L41" s="801">
        <v>6</v>
      </c>
      <c r="M41" s="801">
        <v>31563</v>
      </c>
      <c r="N41" s="826">
        <v>4.770107640622738E-3</v>
      </c>
      <c r="O41" s="803">
        <v>-1.0177805027590435E-2</v>
      </c>
      <c r="P41" s="788"/>
    </row>
    <row r="42" spans="1:16" x14ac:dyDescent="0.25">
      <c r="A42" s="788"/>
      <c r="B42" s="798"/>
      <c r="C42" s="809" t="s">
        <v>645</v>
      </c>
      <c r="D42" s="800">
        <v>16728</v>
      </c>
      <c r="E42" s="800">
        <v>31913</v>
      </c>
      <c r="F42" s="800">
        <v>1089</v>
      </c>
      <c r="G42" s="800">
        <v>107</v>
      </c>
      <c r="H42" s="800">
        <v>142788</v>
      </c>
      <c r="I42" s="801">
        <v>15513</v>
      </c>
      <c r="J42" s="801">
        <v>34376</v>
      </c>
      <c r="K42" s="801">
        <v>83</v>
      </c>
      <c r="L42" s="801">
        <v>116</v>
      </c>
      <c r="M42" s="801">
        <v>136734</v>
      </c>
      <c r="N42" s="826">
        <v>2.9599250681802736E-2</v>
      </c>
      <c r="O42" s="803">
        <v>5.0364187250436423E-3</v>
      </c>
      <c r="P42" s="788"/>
    </row>
    <row r="43" spans="1:16" x14ac:dyDescent="0.25">
      <c r="A43" s="788"/>
      <c r="B43" s="798"/>
      <c r="C43" s="809" t="s">
        <v>304</v>
      </c>
      <c r="D43" s="800">
        <v>3819</v>
      </c>
      <c r="E43" s="800">
        <v>8667</v>
      </c>
      <c r="F43" s="800">
        <v>21</v>
      </c>
      <c r="G43" s="800">
        <v>18</v>
      </c>
      <c r="H43" s="800">
        <v>39124</v>
      </c>
      <c r="I43" s="801">
        <v>3115</v>
      </c>
      <c r="J43" s="801">
        <v>8498</v>
      </c>
      <c r="K43" s="801">
        <v>21</v>
      </c>
      <c r="L43" s="801">
        <v>20</v>
      </c>
      <c r="M43" s="801">
        <v>36539</v>
      </c>
      <c r="N43" s="826">
        <v>6.8868724533966037E-3</v>
      </c>
      <c r="O43" s="803">
        <v>-6.9540918163672652E-2</v>
      </c>
      <c r="P43" s="788"/>
    </row>
    <row r="44" spans="1:16" x14ac:dyDescent="0.25">
      <c r="A44" s="788"/>
      <c r="B44" s="798"/>
      <c r="C44" s="809" t="s">
        <v>646</v>
      </c>
      <c r="D44" s="800">
        <v>72</v>
      </c>
      <c r="E44" s="800">
        <v>224</v>
      </c>
      <c r="F44" s="800">
        <v>1</v>
      </c>
      <c r="G44" s="800">
        <v>0</v>
      </c>
      <c r="H44" s="800">
        <v>833</v>
      </c>
      <c r="I44" s="801">
        <v>52</v>
      </c>
      <c r="J44" s="801">
        <v>193</v>
      </c>
      <c r="K44" s="801">
        <v>0</v>
      </c>
      <c r="L44" s="801">
        <v>0</v>
      </c>
      <c r="M44" s="801">
        <v>605</v>
      </c>
      <c r="N44" s="826">
        <v>1.4478151287816783E-4</v>
      </c>
      <c r="O44" s="803">
        <v>-0.17508417508417509</v>
      </c>
      <c r="P44" s="788"/>
    </row>
    <row r="45" spans="1:16" x14ac:dyDescent="0.25">
      <c r="A45" s="788"/>
      <c r="B45" s="798"/>
      <c r="C45" s="809" t="s">
        <v>669</v>
      </c>
      <c r="D45" s="800">
        <v>85</v>
      </c>
      <c r="E45" s="800">
        <v>203</v>
      </c>
      <c r="F45" s="800">
        <v>0</v>
      </c>
      <c r="G45" s="800">
        <v>0</v>
      </c>
      <c r="H45" s="800">
        <v>694</v>
      </c>
      <c r="I45" s="801">
        <v>58</v>
      </c>
      <c r="J45" s="801">
        <v>115</v>
      </c>
      <c r="K45" s="801">
        <v>0</v>
      </c>
      <c r="L45" s="801">
        <v>0</v>
      </c>
      <c r="M45" s="801">
        <v>451</v>
      </c>
      <c r="N45" s="826">
        <v>1.0223347644050219E-4</v>
      </c>
      <c r="O45" s="803">
        <v>-0.39930555555555558</v>
      </c>
      <c r="P45" s="788"/>
    </row>
    <row r="46" spans="1:16" x14ac:dyDescent="0.25">
      <c r="A46" s="788"/>
      <c r="B46" s="798"/>
      <c r="C46" s="809" t="s">
        <v>648</v>
      </c>
      <c r="D46" s="800">
        <v>905</v>
      </c>
      <c r="E46" s="800">
        <v>1444</v>
      </c>
      <c r="F46" s="800">
        <v>1</v>
      </c>
      <c r="G46" s="800">
        <v>5</v>
      </c>
      <c r="H46" s="800">
        <v>6525</v>
      </c>
      <c r="I46" s="801">
        <v>978</v>
      </c>
      <c r="J46" s="801">
        <v>1542</v>
      </c>
      <c r="K46" s="801">
        <v>2</v>
      </c>
      <c r="L46" s="801">
        <v>3</v>
      </c>
      <c r="M46" s="801">
        <v>7160</v>
      </c>
      <c r="N46" s="826">
        <v>1.4921360000709134E-3</v>
      </c>
      <c r="O46" s="803">
        <v>7.2186836518046707E-2</v>
      </c>
      <c r="P46" s="788"/>
    </row>
    <row r="47" spans="1:16" x14ac:dyDescent="0.25">
      <c r="A47" s="788"/>
      <c r="B47" s="798"/>
      <c r="C47" s="809" t="s">
        <v>649</v>
      </c>
      <c r="D47" s="800">
        <v>541</v>
      </c>
      <c r="E47" s="800">
        <v>602</v>
      </c>
      <c r="F47" s="800">
        <v>8</v>
      </c>
      <c r="G47" s="800">
        <v>1</v>
      </c>
      <c r="H47" s="800">
        <v>2766</v>
      </c>
      <c r="I47" s="801">
        <v>534</v>
      </c>
      <c r="J47" s="801">
        <v>661</v>
      </c>
      <c r="K47" s="801">
        <v>16</v>
      </c>
      <c r="L47" s="801">
        <v>1</v>
      </c>
      <c r="M47" s="801">
        <v>2886</v>
      </c>
      <c r="N47" s="826">
        <v>7.1622528003403841E-4</v>
      </c>
      <c r="O47" s="803">
        <v>5.2083333333333336E-2</v>
      </c>
      <c r="P47" s="788"/>
    </row>
    <row r="48" spans="1:16" x14ac:dyDescent="0.25">
      <c r="A48" s="788"/>
      <c r="B48" s="798"/>
      <c r="C48" s="809" t="s">
        <v>650</v>
      </c>
      <c r="D48" s="800">
        <v>681</v>
      </c>
      <c r="E48" s="800">
        <v>659</v>
      </c>
      <c r="F48" s="800">
        <v>1</v>
      </c>
      <c r="G48" s="800">
        <v>0</v>
      </c>
      <c r="H48" s="800">
        <v>4093</v>
      </c>
      <c r="I48" s="801">
        <v>621</v>
      </c>
      <c r="J48" s="801">
        <v>683</v>
      </c>
      <c r="K48" s="801">
        <v>1</v>
      </c>
      <c r="L48" s="801">
        <v>0</v>
      </c>
      <c r="M48" s="801">
        <v>3903</v>
      </c>
      <c r="N48" s="826">
        <v>7.7118316043268986E-4</v>
      </c>
      <c r="O48" s="803">
        <v>-2.6845637583892617E-2</v>
      </c>
      <c r="P48" s="788"/>
    </row>
    <row r="49" spans="1:17" x14ac:dyDescent="0.25">
      <c r="A49" s="788"/>
      <c r="B49" s="798"/>
      <c r="C49" s="809" t="s">
        <v>651</v>
      </c>
      <c r="D49" s="800">
        <v>156</v>
      </c>
      <c r="E49" s="800">
        <v>1556</v>
      </c>
      <c r="F49" s="800">
        <v>0</v>
      </c>
      <c r="G49" s="800">
        <v>0</v>
      </c>
      <c r="H49" s="800">
        <v>5163</v>
      </c>
      <c r="I49" s="801">
        <v>129</v>
      </c>
      <c r="J49" s="801">
        <v>1593</v>
      </c>
      <c r="K49" s="801">
        <v>0</v>
      </c>
      <c r="L49" s="801">
        <v>0</v>
      </c>
      <c r="M49" s="801">
        <v>5150</v>
      </c>
      <c r="N49" s="826">
        <v>1.0176072048008367E-3</v>
      </c>
      <c r="O49" s="803">
        <v>5.8411214953271026E-3</v>
      </c>
      <c r="P49" s="788"/>
    </row>
    <row r="50" spans="1:17" x14ac:dyDescent="0.25">
      <c r="A50" s="788"/>
      <c r="B50" s="798"/>
      <c r="C50" s="804" t="s">
        <v>652</v>
      </c>
      <c r="D50" s="805">
        <v>25326</v>
      </c>
      <c r="E50" s="805">
        <v>50866</v>
      </c>
      <c r="F50" s="805">
        <v>1332</v>
      </c>
      <c r="G50" s="805">
        <v>138</v>
      </c>
      <c r="H50" s="805">
        <v>234302</v>
      </c>
      <c r="I50" s="806">
        <v>23142</v>
      </c>
      <c r="J50" s="806">
        <v>53367</v>
      </c>
      <c r="K50" s="806">
        <v>341</v>
      </c>
      <c r="L50" s="806">
        <v>146</v>
      </c>
      <c r="M50" s="806">
        <v>224991</v>
      </c>
      <c r="N50" s="826">
        <v>4.5500397410479225E-2</v>
      </c>
      <c r="O50" s="808">
        <v>-8.5756225695964566E-3</v>
      </c>
      <c r="P50" s="788"/>
    </row>
    <row r="51" spans="1:17" x14ac:dyDescent="0.25">
      <c r="A51" s="788"/>
      <c r="B51" s="798" t="s">
        <v>309</v>
      </c>
      <c r="C51" s="809" t="s">
        <v>653</v>
      </c>
      <c r="D51" s="800">
        <v>31534</v>
      </c>
      <c r="E51" s="800">
        <v>51891</v>
      </c>
      <c r="F51" s="800">
        <v>644</v>
      </c>
      <c r="G51" s="800">
        <v>559</v>
      </c>
      <c r="H51" s="800">
        <v>249405</v>
      </c>
      <c r="I51" s="801">
        <v>23947</v>
      </c>
      <c r="J51" s="801">
        <v>50240</v>
      </c>
      <c r="K51" s="801">
        <v>287</v>
      </c>
      <c r="L51" s="801">
        <v>535</v>
      </c>
      <c r="M51" s="801">
        <v>216775</v>
      </c>
      <c r="N51" s="826">
        <v>4.4326189793789758E-2</v>
      </c>
      <c r="O51" s="803">
        <v>-0.11366214491657607</v>
      </c>
      <c r="P51" s="788"/>
    </row>
    <row r="52" spans="1:17" x14ac:dyDescent="0.25">
      <c r="A52" s="788"/>
      <c r="B52" s="798"/>
      <c r="C52" s="809" t="s">
        <v>311</v>
      </c>
      <c r="D52" s="800">
        <v>13747</v>
      </c>
      <c r="E52" s="800">
        <v>93872</v>
      </c>
      <c r="F52" s="800">
        <v>693</v>
      </c>
      <c r="G52" s="800">
        <v>1488</v>
      </c>
      <c r="H52" s="800">
        <v>392971</v>
      </c>
      <c r="I52" s="801">
        <v>11452</v>
      </c>
      <c r="J52" s="801">
        <v>96142</v>
      </c>
      <c r="K52" s="801">
        <v>786</v>
      </c>
      <c r="L52" s="801">
        <v>1542</v>
      </c>
      <c r="M52" s="801">
        <v>391929</v>
      </c>
      <c r="N52" s="826">
        <v>6.4957850851403931E-2</v>
      </c>
      <c r="O52" s="803">
        <v>1.1111111111111111E-3</v>
      </c>
      <c r="P52" s="827"/>
      <c r="Q52" s="828"/>
    </row>
    <row r="53" spans="1:17" x14ac:dyDescent="0.25">
      <c r="A53" s="788"/>
      <c r="B53" s="798"/>
      <c r="C53" s="809" t="s">
        <v>314</v>
      </c>
      <c r="D53" s="800">
        <v>3232</v>
      </c>
      <c r="E53" s="800">
        <v>55277</v>
      </c>
      <c r="F53" s="800">
        <v>607</v>
      </c>
      <c r="G53" s="800">
        <v>1138</v>
      </c>
      <c r="H53" s="800">
        <v>221529</v>
      </c>
      <c r="I53" s="801">
        <v>3298</v>
      </c>
      <c r="J53" s="801">
        <v>55757</v>
      </c>
      <c r="K53" s="801">
        <v>630</v>
      </c>
      <c r="L53" s="801">
        <v>1167</v>
      </c>
      <c r="M53" s="801">
        <v>219760</v>
      </c>
      <c r="N53" s="826">
        <v>3.5960182129233749E-2</v>
      </c>
      <c r="O53" s="803">
        <v>9.9246523052411457E-3</v>
      </c>
      <c r="P53" s="788"/>
    </row>
    <row r="54" spans="1:17" x14ac:dyDescent="0.25">
      <c r="A54" s="788"/>
      <c r="B54" s="798"/>
      <c r="C54" s="809" t="s">
        <v>654</v>
      </c>
      <c r="D54" s="800">
        <v>4878</v>
      </c>
      <c r="E54" s="800">
        <v>19890</v>
      </c>
      <c r="F54" s="800">
        <v>165</v>
      </c>
      <c r="G54" s="800">
        <v>6</v>
      </c>
      <c r="H54" s="800">
        <v>74270</v>
      </c>
      <c r="I54" s="801">
        <v>4803</v>
      </c>
      <c r="J54" s="801">
        <v>22064</v>
      </c>
      <c r="K54" s="801">
        <v>213</v>
      </c>
      <c r="L54" s="801">
        <v>14</v>
      </c>
      <c r="M54" s="801">
        <v>80318</v>
      </c>
      <c r="N54" s="826">
        <v>1.6011062489473794E-2</v>
      </c>
      <c r="O54" s="803">
        <v>8.6410842455591649E-2</v>
      </c>
      <c r="P54" s="788"/>
    </row>
    <row r="55" spans="1:17" x14ac:dyDescent="0.25">
      <c r="A55" s="788"/>
      <c r="B55" s="798"/>
      <c r="C55" s="809" t="s">
        <v>655</v>
      </c>
      <c r="D55" s="800">
        <v>174</v>
      </c>
      <c r="E55" s="800">
        <v>739</v>
      </c>
      <c r="F55" s="800">
        <v>1</v>
      </c>
      <c r="G55" s="800">
        <v>0</v>
      </c>
      <c r="H55" s="800">
        <v>2456</v>
      </c>
      <c r="I55" s="801">
        <v>175</v>
      </c>
      <c r="J55" s="801">
        <v>785</v>
      </c>
      <c r="K55" s="801">
        <v>1</v>
      </c>
      <c r="L55" s="801">
        <v>1</v>
      </c>
      <c r="M55" s="801">
        <v>2501</v>
      </c>
      <c r="N55" s="826">
        <v>5.6848904240325488E-4</v>
      </c>
      <c r="O55" s="803">
        <v>5.2516411378555797E-2</v>
      </c>
      <c r="P55" s="788"/>
    </row>
    <row r="56" spans="1:17" x14ac:dyDescent="0.25">
      <c r="A56" s="788"/>
      <c r="B56" s="798"/>
      <c r="C56" s="809" t="s">
        <v>656</v>
      </c>
      <c r="D56" s="800">
        <v>3553</v>
      </c>
      <c r="E56" s="800">
        <v>4253</v>
      </c>
      <c r="F56" s="800">
        <v>2961</v>
      </c>
      <c r="G56" s="800">
        <v>1895</v>
      </c>
      <c r="H56" s="800">
        <v>80536</v>
      </c>
      <c r="I56" s="801">
        <v>4053</v>
      </c>
      <c r="J56" s="801">
        <v>5148</v>
      </c>
      <c r="K56" s="801">
        <v>3050</v>
      </c>
      <c r="L56" s="801">
        <v>1964</v>
      </c>
      <c r="M56" s="801">
        <v>91669</v>
      </c>
      <c r="N56" s="826">
        <v>8.4002824716863499E-3</v>
      </c>
      <c r="O56" s="803">
        <v>0.12265045016585058</v>
      </c>
      <c r="P56" s="788"/>
    </row>
    <row r="57" spans="1:17" x14ac:dyDescent="0.25">
      <c r="A57" s="788"/>
      <c r="B57" s="798"/>
      <c r="C57" s="804" t="s">
        <v>608</v>
      </c>
      <c r="D57" s="805">
        <v>57118</v>
      </c>
      <c r="E57" s="805">
        <v>225922</v>
      </c>
      <c r="F57" s="805">
        <v>5071</v>
      </c>
      <c r="G57" s="805">
        <v>5086</v>
      </c>
      <c r="H57" s="805">
        <v>1021167</v>
      </c>
      <c r="I57" s="806">
        <v>47728</v>
      </c>
      <c r="J57" s="806">
        <v>230136</v>
      </c>
      <c r="K57" s="806">
        <v>4967</v>
      </c>
      <c r="L57" s="806">
        <v>5223</v>
      </c>
      <c r="M57" s="806">
        <v>1002952</v>
      </c>
      <c r="N57" s="826">
        <v>0.17022405677799085</v>
      </c>
      <c r="O57" s="808">
        <v>-1.7541107173675036E-2</v>
      </c>
      <c r="P57" s="788"/>
    </row>
    <row r="58" spans="1:17" x14ac:dyDescent="0.25">
      <c r="A58" s="788"/>
      <c r="B58" s="811" t="s">
        <v>657</v>
      </c>
      <c r="C58" s="812"/>
      <c r="D58" s="813">
        <v>488353</v>
      </c>
      <c r="E58" s="813">
        <v>912591</v>
      </c>
      <c r="F58" s="813">
        <v>104057</v>
      </c>
      <c r="G58" s="813">
        <v>161700</v>
      </c>
      <c r="H58" s="813">
        <v>7803991</v>
      </c>
      <c r="I58" s="806">
        <v>466710</v>
      </c>
      <c r="J58" s="806">
        <v>951728</v>
      </c>
      <c r="K58" s="806">
        <v>102387</v>
      </c>
      <c r="L58" s="806">
        <v>171380</v>
      </c>
      <c r="M58" s="806">
        <v>8013545</v>
      </c>
      <c r="N58" s="814">
        <v>1</v>
      </c>
      <c r="O58" s="815">
        <v>1.5302084777053592E-2</v>
      </c>
      <c r="P58" s="788"/>
    </row>
    <row r="59" spans="1:17" ht="15" customHeight="1" x14ac:dyDescent="0.25">
      <c r="B59" s="816" t="s">
        <v>658</v>
      </c>
      <c r="C59" s="816"/>
      <c r="D59" s="816"/>
      <c r="E59" s="816"/>
      <c r="F59" s="816"/>
      <c r="G59" s="816"/>
      <c r="H59" s="816"/>
      <c r="I59" s="816"/>
      <c r="J59" s="816"/>
      <c r="K59" s="816"/>
      <c r="L59" s="816"/>
      <c r="M59" s="816"/>
      <c r="N59" s="816"/>
      <c r="O59" s="816"/>
    </row>
    <row r="60" spans="1:17" ht="15" customHeight="1" x14ac:dyDescent="0.25">
      <c r="B60" s="817" t="s">
        <v>659</v>
      </c>
      <c r="C60" s="817"/>
      <c r="D60" s="817"/>
      <c r="E60" s="817"/>
      <c r="F60" s="817"/>
      <c r="G60" s="817"/>
      <c r="H60" s="817"/>
      <c r="I60" s="817"/>
      <c r="J60" s="817"/>
      <c r="K60" s="817"/>
      <c r="L60" s="817"/>
      <c r="M60" s="817"/>
      <c r="N60" s="817"/>
      <c r="O60" s="817"/>
    </row>
    <row r="61" spans="1:17" ht="15" customHeight="1" x14ac:dyDescent="0.25">
      <c r="B61" s="818" t="s">
        <v>660</v>
      </c>
      <c r="C61" s="818"/>
      <c r="D61" s="818"/>
      <c r="E61" s="818"/>
      <c r="F61" s="818"/>
      <c r="G61" s="818"/>
      <c r="H61" s="818"/>
      <c r="I61" s="818"/>
      <c r="J61" s="818"/>
      <c r="K61" s="818"/>
      <c r="L61" s="818"/>
      <c r="M61" s="818"/>
      <c r="N61" s="818"/>
      <c r="O61" s="818"/>
    </row>
    <row r="62" spans="1:17" ht="15" customHeight="1" x14ac:dyDescent="0.25">
      <c r="B62" s="818" t="s">
        <v>661</v>
      </c>
      <c r="C62" s="818"/>
      <c r="D62" s="818"/>
      <c r="E62" s="818"/>
      <c r="F62" s="818"/>
      <c r="G62" s="818"/>
      <c r="H62" s="818"/>
      <c r="I62" s="818"/>
      <c r="J62" s="818"/>
      <c r="K62" s="818"/>
      <c r="L62" s="818"/>
      <c r="M62" s="818"/>
      <c r="N62" s="818"/>
      <c r="O62" s="818"/>
    </row>
    <row r="63" spans="1:17" ht="15" customHeight="1" x14ac:dyDescent="0.25">
      <c r="B63" s="818" t="s">
        <v>662</v>
      </c>
      <c r="C63" s="818"/>
      <c r="D63" s="818"/>
      <c r="E63" s="818"/>
      <c r="F63" s="818"/>
      <c r="G63" s="818"/>
      <c r="H63" s="818"/>
      <c r="I63" s="818"/>
      <c r="J63" s="818"/>
      <c r="K63" s="818"/>
      <c r="L63" s="818"/>
      <c r="M63" s="818"/>
      <c r="N63" s="818"/>
      <c r="O63" s="818"/>
    </row>
    <row r="64" spans="1:17" x14ac:dyDescent="0.25">
      <c r="B64" s="819" t="s">
        <v>663</v>
      </c>
      <c r="C64" s="820"/>
      <c r="D64" s="820"/>
      <c r="E64" s="820"/>
      <c r="F64" s="820"/>
      <c r="G64" s="820"/>
      <c r="H64" s="820"/>
      <c r="I64" s="820"/>
      <c r="J64" s="820"/>
      <c r="K64" s="820"/>
      <c r="L64" s="820"/>
      <c r="M64" s="822"/>
      <c r="N64" s="822"/>
      <c r="O64" s="820"/>
    </row>
  </sheetData>
  <mergeCells count="30">
    <mergeCell ref="B62:O62"/>
    <mergeCell ref="B63:O63"/>
    <mergeCell ref="B36:B40"/>
    <mergeCell ref="B41:B50"/>
    <mergeCell ref="B51:B57"/>
    <mergeCell ref="B58:C58"/>
    <mergeCell ref="B59:O59"/>
    <mergeCell ref="B61:O61"/>
    <mergeCell ref="B13:B17"/>
    <mergeCell ref="B18:B20"/>
    <mergeCell ref="B21:B22"/>
    <mergeCell ref="B23:B24"/>
    <mergeCell ref="B25:B31"/>
    <mergeCell ref="B32:B35"/>
    <mergeCell ref="D5:E5"/>
    <mergeCell ref="F5:G5"/>
    <mergeCell ref="I5:J5"/>
    <mergeCell ref="K5:L5"/>
    <mergeCell ref="B7:B10"/>
    <mergeCell ref="B11:B12"/>
    <mergeCell ref="B3:B6"/>
    <mergeCell ref="C3:C6"/>
    <mergeCell ref="D3:H3"/>
    <mergeCell ref="I3:M3"/>
    <mergeCell ref="N3:N6"/>
    <mergeCell ref="O3:O6"/>
    <mergeCell ref="D4:G4"/>
    <mergeCell ref="H4:H6"/>
    <mergeCell ref="I4:L4"/>
    <mergeCell ref="M4:M6"/>
  </mergeCells>
  <pageMargins left="0.7" right="0.7" top="0.75" bottom="0.75" header="0.3" footer="0.3"/>
  <pageSetup paperSize="175" scale="5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6"/>
  <sheetViews>
    <sheetView topLeftCell="A27" zoomScaleNormal="100" workbookViewId="0">
      <selection activeCell="B1" sqref="B1:N46"/>
    </sheetView>
  </sheetViews>
  <sheetFormatPr baseColWidth="10" defaultColWidth="11.42578125" defaultRowHeight="15" x14ac:dyDescent="0.25"/>
  <cols>
    <col min="1" max="2" width="11.42578125" style="785"/>
    <col min="3" max="3" width="31.140625" style="785" customWidth="1"/>
    <col min="4" max="5" width="6.5703125" style="785" bestFit="1" customWidth="1"/>
    <col min="6" max="6" width="7.7109375" style="785" bestFit="1" customWidth="1"/>
    <col min="7" max="7" width="11.42578125" style="785" customWidth="1"/>
    <col min="8" max="9" width="6.5703125" style="785" bestFit="1" customWidth="1"/>
    <col min="10" max="10" width="7.7109375" style="785" bestFit="1" customWidth="1"/>
    <col min="11" max="11" width="11.5703125" style="785" customWidth="1"/>
    <col min="12" max="12" width="13.7109375" style="785" customWidth="1"/>
    <col min="13" max="16384" width="11.42578125" style="785"/>
  </cols>
  <sheetData>
    <row r="1" spans="1:17" x14ac:dyDescent="0.25">
      <c r="B1" s="786" t="s">
        <v>670</v>
      </c>
    </row>
    <row r="2" spans="1:17" x14ac:dyDescent="0.25">
      <c r="B2" s="786"/>
    </row>
    <row r="3" spans="1:17" x14ac:dyDescent="0.25">
      <c r="A3" s="788"/>
      <c r="B3" s="770" t="s">
        <v>613</v>
      </c>
      <c r="C3" s="789" t="s">
        <v>614</v>
      </c>
      <c r="D3" s="790">
        <v>2016</v>
      </c>
      <c r="E3" s="790"/>
      <c r="F3" s="790"/>
      <c r="G3" s="790"/>
      <c r="H3" s="791">
        <v>2017</v>
      </c>
      <c r="I3" s="791"/>
      <c r="J3" s="791"/>
      <c r="K3" s="791"/>
      <c r="L3" s="825" t="s">
        <v>671</v>
      </c>
      <c r="M3" s="829" t="s">
        <v>672</v>
      </c>
      <c r="N3" s="793" t="s">
        <v>673</v>
      </c>
    </row>
    <row r="4" spans="1:17" x14ac:dyDescent="0.25">
      <c r="A4" s="788"/>
      <c r="B4" s="770"/>
      <c r="C4" s="789"/>
      <c r="D4" s="830" t="s">
        <v>674</v>
      </c>
      <c r="E4" s="830"/>
      <c r="F4" s="830" t="s">
        <v>675</v>
      </c>
      <c r="G4" s="831" t="s">
        <v>676</v>
      </c>
      <c r="H4" s="832" t="s">
        <v>674</v>
      </c>
      <c r="I4" s="832"/>
      <c r="J4" s="832" t="s">
        <v>675</v>
      </c>
      <c r="K4" s="833" t="s">
        <v>677</v>
      </c>
      <c r="L4" s="825"/>
      <c r="M4" s="829"/>
      <c r="N4" s="793"/>
      <c r="O4" s="834" t="s">
        <v>678</v>
      </c>
      <c r="P4" s="834"/>
      <c r="Q4" s="834"/>
    </row>
    <row r="5" spans="1:17" x14ac:dyDescent="0.25">
      <c r="A5" s="788"/>
      <c r="B5" s="770"/>
      <c r="C5" s="789"/>
      <c r="D5" s="835" t="s">
        <v>621</v>
      </c>
      <c r="E5" s="835" t="s">
        <v>622</v>
      </c>
      <c r="F5" s="830"/>
      <c r="G5" s="831"/>
      <c r="H5" s="836" t="s">
        <v>621</v>
      </c>
      <c r="I5" s="836" t="s">
        <v>622</v>
      </c>
      <c r="J5" s="832"/>
      <c r="K5" s="833"/>
      <c r="L5" s="825"/>
      <c r="M5" s="829"/>
      <c r="N5" s="793"/>
      <c r="O5" s="785">
        <v>2017</v>
      </c>
      <c r="P5" s="785">
        <v>2016</v>
      </c>
    </row>
    <row r="6" spans="1:17" x14ac:dyDescent="0.25">
      <c r="A6" s="788"/>
      <c r="B6" s="798" t="s">
        <v>241</v>
      </c>
      <c r="C6" s="837" t="s">
        <v>623</v>
      </c>
      <c r="D6" s="800">
        <v>194</v>
      </c>
      <c r="E6" s="800">
        <v>477</v>
      </c>
      <c r="F6" s="800">
        <v>746</v>
      </c>
      <c r="G6" s="800">
        <v>709.37400000000002</v>
      </c>
      <c r="H6" s="801">
        <v>157</v>
      </c>
      <c r="I6" s="801">
        <v>1273</v>
      </c>
      <c r="J6" s="801">
        <v>1567</v>
      </c>
      <c r="K6" s="801">
        <v>2279.3609999999999</v>
      </c>
      <c r="L6" s="826">
        <v>3.3067483102053653E-3</v>
      </c>
      <c r="M6" s="838">
        <v>1.1311475409836065</v>
      </c>
      <c r="N6" s="803">
        <v>2.2132006529700834</v>
      </c>
      <c r="O6" s="787">
        <f>(SUM(H6:I6)+SUM([3]T7.2.2!H6:I6))</f>
        <v>1531</v>
      </c>
      <c r="P6" s="787">
        <f>(SUM(D6:E6)+SUM([3]T7.2.2!D6:E6))</f>
        <v>794</v>
      </c>
      <c r="Q6" s="839">
        <f>(O6-P6)/P6</f>
        <v>0.9282115869017632</v>
      </c>
    </row>
    <row r="7" spans="1:17" x14ac:dyDescent="0.25">
      <c r="A7" s="788"/>
      <c r="B7" s="798"/>
      <c r="C7" s="799" t="s">
        <v>243</v>
      </c>
      <c r="D7" s="800">
        <v>14529</v>
      </c>
      <c r="E7" s="800">
        <v>11458</v>
      </c>
      <c r="F7" s="800">
        <v>27199</v>
      </c>
      <c r="G7" s="800">
        <v>263455.36577000003</v>
      </c>
      <c r="H7" s="801">
        <v>16608</v>
      </c>
      <c r="I7" s="801">
        <v>11372</v>
      </c>
      <c r="J7" s="801">
        <v>29154</v>
      </c>
      <c r="K7" s="801">
        <v>288774.22526000004</v>
      </c>
      <c r="L7" s="826">
        <v>6.470127113254974E-2</v>
      </c>
      <c r="M7" s="838">
        <v>7.6692192249971133E-2</v>
      </c>
      <c r="N7" s="803">
        <v>9.6103032162585353E-2</v>
      </c>
      <c r="O7" s="787">
        <f>(SUM(H7:I7)+SUM([3]T7.2.2!H7:I7))</f>
        <v>53869</v>
      </c>
      <c r="P7" s="787">
        <f>(SUM(D7:E7)+SUM([3]T7.2.2!D7:E7))</f>
        <v>50961</v>
      </c>
      <c r="Q7" s="839">
        <f t="shared" ref="Q7:Q42" si="0">(O7-P7)/P7</f>
        <v>5.7063244441828066E-2</v>
      </c>
    </row>
    <row r="8" spans="1:17" ht="14.25" customHeight="1" x14ac:dyDescent="0.25">
      <c r="A8" s="788"/>
      <c r="B8" s="798"/>
      <c r="C8" s="837" t="s">
        <v>242</v>
      </c>
      <c r="D8" s="800">
        <v>1479</v>
      </c>
      <c r="E8" s="800">
        <v>88557</v>
      </c>
      <c r="F8" s="800">
        <v>93246</v>
      </c>
      <c r="G8" s="800">
        <v>1137109.4216600002</v>
      </c>
      <c r="H8" s="801">
        <v>1142</v>
      </c>
      <c r="I8" s="801">
        <v>93513</v>
      </c>
      <c r="J8" s="801">
        <v>98337</v>
      </c>
      <c r="K8" s="801">
        <v>1057425.7630699996</v>
      </c>
      <c r="L8" s="826">
        <v>0.21888130161013206</v>
      </c>
      <c r="M8" s="838">
        <v>5.1301701541605578E-2</v>
      </c>
      <c r="N8" s="803">
        <v>-7.0075629549946936E-2</v>
      </c>
      <c r="O8" s="787">
        <f>(SUM(H8:I8)+SUM([3]T7.2.2!H8:I8))</f>
        <v>194985</v>
      </c>
      <c r="P8" s="787">
        <f>(SUM(D8:E8)+SUM([3]T7.2.2!D8:E8))</f>
        <v>184120</v>
      </c>
      <c r="Q8" s="839">
        <f t="shared" si="0"/>
        <v>5.9010427981751032E-2</v>
      </c>
    </row>
    <row r="9" spans="1:17" x14ac:dyDescent="0.25">
      <c r="A9" s="788"/>
      <c r="B9" s="798"/>
      <c r="C9" s="804" t="s">
        <v>606</v>
      </c>
      <c r="D9" s="805">
        <v>16202</v>
      </c>
      <c r="E9" s="805">
        <v>100492</v>
      </c>
      <c r="F9" s="805">
        <v>121191</v>
      </c>
      <c r="G9" s="805">
        <v>1401274.1614300003</v>
      </c>
      <c r="H9" s="806">
        <v>17907</v>
      </c>
      <c r="I9" s="806">
        <v>106158</v>
      </c>
      <c r="J9" s="806">
        <v>129058</v>
      </c>
      <c r="K9" s="806">
        <v>1348479.3493299996</v>
      </c>
      <c r="L9" s="826">
        <v>0.28688932105288717</v>
      </c>
      <c r="M9" s="840">
        <v>6.3165201295696444E-2</v>
      </c>
      <c r="N9" s="808">
        <v>-3.7676290302908012E-2</v>
      </c>
      <c r="O9" s="787">
        <f>(SUM(H9:I9)+SUM([3]T7.2.2!H9:I9))</f>
        <v>250385</v>
      </c>
      <c r="P9" s="787">
        <f>(SUM(D9:E9)+SUM([3]T7.2.2!D9:E9))</f>
        <v>235875</v>
      </c>
      <c r="Q9" s="839">
        <f t="shared" si="0"/>
        <v>6.1515633280339162E-2</v>
      </c>
    </row>
    <row r="10" spans="1:17" x14ac:dyDescent="0.25">
      <c r="A10" s="788"/>
      <c r="B10" s="798" t="s">
        <v>249</v>
      </c>
      <c r="C10" s="837" t="s">
        <v>250</v>
      </c>
      <c r="D10" s="800">
        <v>4821</v>
      </c>
      <c r="E10" s="800">
        <v>16109</v>
      </c>
      <c r="F10" s="800">
        <v>21392</v>
      </c>
      <c r="G10" s="800">
        <v>129527.00933999999</v>
      </c>
      <c r="H10" s="801">
        <v>4626</v>
      </c>
      <c r="I10" s="801">
        <v>19797</v>
      </c>
      <c r="J10" s="801">
        <v>24784</v>
      </c>
      <c r="K10" s="801">
        <v>164416.88500000001</v>
      </c>
      <c r="L10" s="826">
        <v>5.6476023762339608E-2</v>
      </c>
      <c r="M10" s="838">
        <v>0.1668896321070234</v>
      </c>
      <c r="N10" s="803">
        <v>0.26936370906562324</v>
      </c>
      <c r="O10" s="787">
        <f>(SUM(H10:I10)+SUM([3]T7.2.2!H10:I10))</f>
        <v>47760</v>
      </c>
      <c r="P10" s="787">
        <f>(SUM(D10:E10)+SUM([3]T7.2.2!D10:E10))</f>
        <v>41220</v>
      </c>
      <c r="Q10" s="839">
        <f t="shared" si="0"/>
        <v>0.15866084425036389</v>
      </c>
    </row>
    <row r="11" spans="1:17" x14ac:dyDescent="0.25">
      <c r="A11" s="788"/>
      <c r="B11" s="798"/>
      <c r="C11" s="804" t="s">
        <v>607</v>
      </c>
      <c r="D11" s="805">
        <v>4821</v>
      </c>
      <c r="E11" s="805">
        <v>16109</v>
      </c>
      <c r="F11" s="805">
        <v>21392</v>
      </c>
      <c r="G11" s="805">
        <v>129527.00933999999</v>
      </c>
      <c r="H11" s="806">
        <v>4626</v>
      </c>
      <c r="I11" s="806">
        <v>19797</v>
      </c>
      <c r="J11" s="806">
        <v>24784</v>
      </c>
      <c r="K11" s="806">
        <v>164416.88500000001</v>
      </c>
      <c r="L11" s="826">
        <v>5.6476023762339608E-2</v>
      </c>
      <c r="M11" s="840">
        <v>0.1668896321070234</v>
      </c>
      <c r="N11" s="808">
        <v>0.26936370906562324</v>
      </c>
      <c r="O11" s="787">
        <f>(SUM(H11:I11)+SUM([3]T7.2.2!H11:I11))</f>
        <v>47760</v>
      </c>
      <c r="P11" s="787">
        <f>(SUM(D11:E11)+SUM([3]T7.2.2!D11:E11))</f>
        <v>41220</v>
      </c>
      <c r="Q11" s="839">
        <f t="shared" si="0"/>
        <v>0.15866084425036389</v>
      </c>
    </row>
    <row r="12" spans="1:17" x14ac:dyDescent="0.25">
      <c r="A12" s="788"/>
      <c r="B12" s="798" t="s">
        <v>225</v>
      </c>
      <c r="C12" s="837" t="s">
        <v>258</v>
      </c>
      <c r="D12" s="800">
        <v>24</v>
      </c>
      <c r="E12" s="800">
        <v>3152</v>
      </c>
      <c r="F12" s="800">
        <v>3283</v>
      </c>
      <c r="G12" s="800">
        <v>29923.69241</v>
      </c>
      <c r="H12" s="801">
        <v>13</v>
      </c>
      <c r="I12" s="801">
        <v>5284</v>
      </c>
      <c r="J12" s="801">
        <v>5382</v>
      </c>
      <c r="K12" s="801">
        <v>81194.709450000009</v>
      </c>
      <c r="L12" s="826">
        <v>1.224884321619428E-2</v>
      </c>
      <c r="M12" s="838">
        <v>0.66782115869017633</v>
      </c>
      <c r="N12" s="803">
        <v>1.7133920619657916</v>
      </c>
      <c r="O12" s="787">
        <f>(SUM(H12:I12)+SUM([3]T7.2.2!H12:I12))</f>
        <v>9608</v>
      </c>
      <c r="P12" s="787">
        <f>(SUM(D12:E12)+SUM([3]T7.2.2!D12:E12))</f>
        <v>6257</v>
      </c>
      <c r="Q12" s="839">
        <f t="shared" si="0"/>
        <v>0.53556017260668054</v>
      </c>
    </row>
    <row r="13" spans="1:17" ht="14.25" customHeight="1" x14ac:dyDescent="0.25">
      <c r="A13" s="788"/>
      <c r="B13" s="798"/>
      <c r="C13" s="837" t="s">
        <v>260</v>
      </c>
      <c r="D13" s="800">
        <v>1045</v>
      </c>
      <c r="E13" s="800">
        <v>38</v>
      </c>
      <c r="F13" s="800">
        <v>1084</v>
      </c>
      <c r="G13" s="800">
        <v>16699.034250000001</v>
      </c>
      <c r="H13" s="801">
        <v>793</v>
      </c>
      <c r="I13" s="801">
        <v>195</v>
      </c>
      <c r="J13" s="801">
        <v>996</v>
      </c>
      <c r="K13" s="801">
        <v>15229.647190000002</v>
      </c>
      <c r="L13" s="826">
        <v>2.2846624688691616E-3</v>
      </c>
      <c r="M13" s="838">
        <v>-8.771929824561403E-2</v>
      </c>
      <c r="N13" s="803">
        <v>-8.7992337640723089E-2</v>
      </c>
      <c r="O13" s="787">
        <f>(SUM(H13:I13)+SUM([3]T7.2.2!H13:I13))</f>
        <v>1958</v>
      </c>
      <c r="P13" s="787">
        <f>(SUM(D13:E13)+SUM([3]T7.2.2!D13:E13))</f>
        <v>2130</v>
      </c>
      <c r="Q13" s="839">
        <f t="shared" si="0"/>
        <v>-8.0751173708920182E-2</v>
      </c>
    </row>
    <row r="14" spans="1:17" x14ac:dyDescent="0.25">
      <c r="A14" s="788"/>
      <c r="B14" s="798"/>
      <c r="C14" s="837" t="s">
        <v>259</v>
      </c>
      <c r="D14" s="800">
        <v>783</v>
      </c>
      <c r="E14" s="800">
        <v>12397</v>
      </c>
      <c r="F14" s="800">
        <v>14612</v>
      </c>
      <c r="G14" s="800">
        <v>139522.99025</v>
      </c>
      <c r="H14" s="801">
        <v>962</v>
      </c>
      <c r="I14" s="801">
        <v>14806</v>
      </c>
      <c r="J14" s="801">
        <v>17214</v>
      </c>
      <c r="K14" s="801">
        <v>123192.75065000005</v>
      </c>
      <c r="L14" s="826">
        <v>3.6462103045677062E-2</v>
      </c>
      <c r="M14" s="838">
        <v>0.19635811836115327</v>
      </c>
      <c r="N14" s="803">
        <v>-0.11704336017124574</v>
      </c>
      <c r="O14" s="787">
        <f>(SUM(H14:I14)+SUM([3]T7.2.2!H14:I14))</f>
        <v>29563</v>
      </c>
      <c r="P14" s="787">
        <f>(SUM(D14:E14)+SUM([3]T7.2.2!D14:E14))</f>
        <v>23900</v>
      </c>
      <c r="Q14" s="839">
        <f t="shared" si="0"/>
        <v>0.23694560669456066</v>
      </c>
    </row>
    <row r="15" spans="1:17" x14ac:dyDescent="0.25">
      <c r="A15" s="788"/>
      <c r="B15" s="798"/>
      <c r="C15" s="837" t="s">
        <v>624</v>
      </c>
      <c r="D15" s="800">
        <v>0</v>
      </c>
      <c r="E15" s="800">
        <v>0</v>
      </c>
      <c r="F15" s="800">
        <v>0</v>
      </c>
      <c r="G15" s="800">
        <v>0</v>
      </c>
      <c r="H15" s="801">
        <v>0</v>
      </c>
      <c r="I15" s="801">
        <v>2</v>
      </c>
      <c r="J15" s="801">
        <v>2</v>
      </c>
      <c r="K15" s="801">
        <v>0</v>
      </c>
      <c r="L15" s="826">
        <v>4.6248228114760351E-6</v>
      </c>
      <c r="M15" s="838" t="s">
        <v>263</v>
      </c>
      <c r="N15" s="803" t="s">
        <v>263</v>
      </c>
      <c r="O15" s="787">
        <f>(SUM(H15:I15)+SUM([3]T7.2.2!H15:I15))</f>
        <v>19078</v>
      </c>
      <c r="P15" s="787">
        <f>(SUM(D15:E15)+SUM([3]T7.2.2!D15:E15))</f>
        <v>14848</v>
      </c>
      <c r="Q15" s="839">
        <f t="shared" si="0"/>
        <v>0.28488685344827586</v>
      </c>
    </row>
    <row r="16" spans="1:17" x14ac:dyDescent="0.25">
      <c r="A16" s="788"/>
      <c r="B16" s="798"/>
      <c r="C16" s="804" t="s">
        <v>537</v>
      </c>
      <c r="D16" s="805">
        <v>1852</v>
      </c>
      <c r="E16" s="805">
        <v>15587</v>
      </c>
      <c r="F16" s="805">
        <v>18979</v>
      </c>
      <c r="G16" s="805">
        <v>186145.71690999999</v>
      </c>
      <c r="H16" s="806">
        <v>1768</v>
      </c>
      <c r="I16" s="806">
        <v>20287</v>
      </c>
      <c r="J16" s="806">
        <v>23594</v>
      </c>
      <c r="K16" s="806">
        <v>219617.10729000004</v>
      </c>
      <c r="L16" s="826">
        <v>5.1000233553551981E-2</v>
      </c>
      <c r="M16" s="840">
        <v>0.26469407649521187</v>
      </c>
      <c r="N16" s="808">
        <v>0.17981284198004518</v>
      </c>
      <c r="O16" s="787">
        <f>(SUM(H16:I16)+SUM([3]T7.2.2!H16:I16))</f>
        <v>22055</v>
      </c>
      <c r="P16" s="787">
        <f>(SUM(D16:E16)+SUM([3]T7.2.2!D16:E16))</f>
        <v>17441</v>
      </c>
      <c r="Q16" s="839">
        <f t="shared" si="0"/>
        <v>0.26454905108652027</v>
      </c>
    </row>
    <row r="17" spans="1:17" ht="14.25" customHeight="1" x14ac:dyDescent="0.25">
      <c r="A17" s="788"/>
      <c r="B17" s="798" t="s">
        <v>625</v>
      </c>
      <c r="C17" s="837" t="s">
        <v>269</v>
      </c>
      <c r="D17" s="800">
        <v>1</v>
      </c>
      <c r="E17" s="800">
        <v>10</v>
      </c>
      <c r="F17" s="800">
        <v>12</v>
      </c>
      <c r="G17" s="800">
        <v>97.28</v>
      </c>
      <c r="H17" s="801">
        <v>0</v>
      </c>
      <c r="I17" s="801">
        <v>0</v>
      </c>
      <c r="J17" s="801">
        <v>0</v>
      </c>
      <c r="K17" s="801">
        <v>0</v>
      </c>
      <c r="L17" s="826">
        <v>0</v>
      </c>
      <c r="M17" s="838">
        <v>-1</v>
      </c>
      <c r="N17" s="803">
        <v>-1</v>
      </c>
      <c r="O17" s="787">
        <f>(SUM(H17:I17)+SUM([3]T7.2.2!H17:I17))</f>
        <v>1</v>
      </c>
      <c r="P17" s="787">
        <f>(SUM(D17:E17)+SUM([3]T7.2.2!D17:E17))</f>
        <v>13</v>
      </c>
      <c r="Q17" s="839">
        <f t="shared" si="0"/>
        <v>-0.92307692307692313</v>
      </c>
    </row>
    <row r="18" spans="1:17" x14ac:dyDescent="0.25">
      <c r="A18" s="788"/>
      <c r="B18" s="798"/>
      <c r="C18" s="804" t="s">
        <v>627</v>
      </c>
      <c r="D18" s="805">
        <v>1</v>
      </c>
      <c r="E18" s="805">
        <v>10</v>
      </c>
      <c r="F18" s="805">
        <v>12</v>
      </c>
      <c r="G18" s="805">
        <v>97.28</v>
      </c>
      <c r="H18" s="806">
        <v>0</v>
      </c>
      <c r="I18" s="806">
        <v>0</v>
      </c>
      <c r="J18" s="806">
        <v>0</v>
      </c>
      <c r="K18" s="806">
        <v>0</v>
      </c>
      <c r="L18" s="826">
        <v>0</v>
      </c>
      <c r="M18" s="840">
        <v>-1</v>
      </c>
      <c r="N18" s="808">
        <v>-1</v>
      </c>
      <c r="O18" s="787">
        <f>(SUM(H18:I18)+SUM([3]T7.2.2!H18:I18))</f>
        <v>1</v>
      </c>
      <c r="P18" s="787">
        <f>(SUM(D18:E18)+SUM([3]T7.2.2!D18:E18))</f>
        <v>15</v>
      </c>
      <c r="Q18" s="839">
        <f t="shared" si="0"/>
        <v>-0.93333333333333335</v>
      </c>
    </row>
    <row r="19" spans="1:17" x14ac:dyDescent="0.25">
      <c r="A19" s="788"/>
      <c r="B19" s="798" t="s">
        <v>227</v>
      </c>
      <c r="C19" s="809" t="s">
        <v>274</v>
      </c>
      <c r="D19" s="800">
        <v>1</v>
      </c>
      <c r="E19" s="800">
        <v>0</v>
      </c>
      <c r="F19" s="800">
        <v>1</v>
      </c>
      <c r="G19" s="800">
        <v>1.52</v>
      </c>
      <c r="H19" s="801">
        <v>0</v>
      </c>
      <c r="I19" s="801">
        <v>0</v>
      </c>
      <c r="J19" s="801">
        <v>0</v>
      </c>
      <c r="K19" s="801">
        <v>0</v>
      </c>
      <c r="L19" s="826">
        <v>0</v>
      </c>
      <c r="M19" s="838">
        <v>-1</v>
      </c>
      <c r="N19" s="803">
        <v>-1</v>
      </c>
      <c r="O19" s="787">
        <f>(SUM(H19:I19)+SUM([3]T7.2.2!H19:I19))</f>
        <v>1</v>
      </c>
      <c r="P19" s="787">
        <f>(SUM(D19:E19)+SUM([3]T7.2.2!D19:E19))</f>
        <v>1</v>
      </c>
      <c r="Q19" s="839">
        <f t="shared" si="0"/>
        <v>0</v>
      </c>
    </row>
    <row r="20" spans="1:17" x14ac:dyDescent="0.25">
      <c r="A20" s="788"/>
      <c r="B20" s="798"/>
      <c r="C20" s="804" t="s">
        <v>539</v>
      </c>
      <c r="D20" s="805">
        <v>1</v>
      </c>
      <c r="E20" s="805">
        <v>0</v>
      </c>
      <c r="F20" s="805">
        <v>1</v>
      </c>
      <c r="G20" s="805">
        <v>1.52</v>
      </c>
      <c r="H20" s="806">
        <v>0</v>
      </c>
      <c r="I20" s="806">
        <v>0</v>
      </c>
      <c r="J20" s="806">
        <v>0</v>
      </c>
      <c r="K20" s="806">
        <v>0</v>
      </c>
      <c r="L20" s="826">
        <v>0</v>
      </c>
      <c r="M20" s="840">
        <v>-1</v>
      </c>
      <c r="N20" s="808">
        <v>-1</v>
      </c>
      <c r="O20" s="787">
        <f>(SUM(H20:I20)+SUM([3]T7.2.2!H20:I20))</f>
        <v>1</v>
      </c>
      <c r="P20" s="787">
        <f>(SUM(D20:E20)+SUM([3]T7.2.2!D20:E20))</f>
        <v>1</v>
      </c>
      <c r="Q20" s="839">
        <f t="shared" si="0"/>
        <v>0</v>
      </c>
    </row>
    <row r="21" spans="1:17" ht="14.25" customHeight="1" x14ac:dyDescent="0.25">
      <c r="A21" s="788"/>
      <c r="B21" s="798" t="s">
        <v>629</v>
      </c>
      <c r="C21" s="837" t="s">
        <v>279</v>
      </c>
      <c r="D21" s="800">
        <v>44826</v>
      </c>
      <c r="E21" s="800">
        <v>101640</v>
      </c>
      <c r="F21" s="800">
        <v>150239</v>
      </c>
      <c r="G21" s="800">
        <v>3248284.48973</v>
      </c>
      <c r="H21" s="801">
        <v>52668</v>
      </c>
      <c r="I21" s="801">
        <v>96762</v>
      </c>
      <c r="J21" s="801">
        <v>152853</v>
      </c>
      <c r="K21" s="801">
        <v>3212060.0305500012</v>
      </c>
      <c r="L21" s="826">
        <v>0.34554363635943197</v>
      </c>
      <c r="M21" s="838">
        <v>2.0236778501495228E-2</v>
      </c>
      <c r="N21" s="803">
        <v>-1.1151873949011728E-2</v>
      </c>
      <c r="O21" s="787">
        <f>(SUM(H21:I21)+SUM([3]T7.2.2!H21:I21))</f>
        <v>289745</v>
      </c>
      <c r="P21" s="787">
        <f>(SUM(D21:E21)+SUM([3]T7.2.2!D21:E21))</f>
        <v>285058</v>
      </c>
      <c r="Q21" s="839">
        <f t="shared" si="0"/>
        <v>1.6442267889341819E-2</v>
      </c>
    </row>
    <row r="22" spans="1:17" x14ac:dyDescent="0.25">
      <c r="A22" s="788"/>
      <c r="B22" s="798"/>
      <c r="C22" s="804" t="s">
        <v>630</v>
      </c>
      <c r="D22" s="805">
        <v>44826</v>
      </c>
      <c r="E22" s="805">
        <v>101640</v>
      </c>
      <c r="F22" s="805">
        <v>150239</v>
      </c>
      <c r="G22" s="805">
        <v>3248284.48973</v>
      </c>
      <c r="H22" s="806">
        <v>52668</v>
      </c>
      <c r="I22" s="806">
        <v>96762</v>
      </c>
      <c r="J22" s="806">
        <v>152853</v>
      </c>
      <c r="K22" s="806">
        <v>3212060.0305500012</v>
      </c>
      <c r="L22" s="826">
        <v>0.34554363635943197</v>
      </c>
      <c r="M22" s="840">
        <v>2.0236778501495228E-2</v>
      </c>
      <c r="N22" s="808">
        <v>-1.1151873949011728E-2</v>
      </c>
      <c r="O22" s="787">
        <f>(SUM(H22:I22)+SUM([3]T7.2.2!H22:I22))</f>
        <v>289745</v>
      </c>
      <c r="P22" s="787">
        <f>(SUM(D22:E22)+SUM([3]T7.2.2!D22:E22))</f>
        <v>285058</v>
      </c>
      <c r="Q22" s="839">
        <f t="shared" si="0"/>
        <v>1.6442267889341819E-2</v>
      </c>
    </row>
    <row r="23" spans="1:17" ht="14.25" customHeight="1" x14ac:dyDescent="0.25">
      <c r="A23" s="788"/>
      <c r="B23" s="798" t="s">
        <v>289</v>
      </c>
      <c r="C23" s="837" t="s">
        <v>292</v>
      </c>
      <c r="D23" s="800">
        <v>9762</v>
      </c>
      <c r="E23" s="800">
        <v>4949</v>
      </c>
      <c r="F23" s="800">
        <v>14804</v>
      </c>
      <c r="G23" s="800">
        <v>350435.54651999997</v>
      </c>
      <c r="H23" s="801">
        <v>10650</v>
      </c>
      <c r="I23" s="801">
        <v>6226</v>
      </c>
      <c r="J23" s="801">
        <v>16943</v>
      </c>
      <c r="K23" s="801">
        <v>402653.95237999997</v>
      </c>
      <c r="L23" s="826">
        <v>3.9024254883234785E-2</v>
      </c>
      <c r="M23" s="838">
        <v>0.14716878526272856</v>
      </c>
      <c r="N23" s="803">
        <v>0.14901001447642756</v>
      </c>
      <c r="O23" s="787">
        <f>(SUM(H23:I23)+SUM([3]T7.2.2!H23:I23))</f>
        <v>16878</v>
      </c>
      <c r="P23" s="787">
        <f>(SUM(D23:E23)+SUM([3]T7.2.2!D23:E23))</f>
        <v>14712</v>
      </c>
      <c r="Q23" s="839">
        <f t="shared" si="0"/>
        <v>0.14722675367047308</v>
      </c>
    </row>
    <row r="24" spans="1:17" ht="14.25" customHeight="1" x14ac:dyDescent="0.25">
      <c r="A24" s="788"/>
      <c r="B24" s="798"/>
      <c r="C24" s="837" t="s">
        <v>492</v>
      </c>
      <c r="D24" s="800">
        <v>1</v>
      </c>
      <c r="E24" s="800">
        <v>0</v>
      </c>
      <c r="F24" s="800">
        <v>1</v>
      </c>
      <c r="G24" s="800">
        <v>0</v>
      </c>
      <c r="H24" s="801">
        <v>0</v>
      </c>
      <c r="I24" s="801">
        <v>0</v>
      </c>
      <c r="J24" s="801">
        <v>0</v>
      </c>
      <c r="K24" s="801">
        <v>0</v>
      </c>
      <c r="L24" s="826">
        <v>0</v>
      </c>
      <c r="M24" s="838">
        <v>-1</v>
      </c>
      <c r="N24" s="803" t="s">
        <v>263</v>
      </c>
      <c r="O24" s="787">
        <f>(SUM(H24:I24)+SUM([3]T7.2.2!H24:I24))</f>
        <v>16769</v>
      </c>
      <c r="P24" s="787">
        <f>(SUM(D24:E24)+SUM([3]T7.2.2!D24:E24))</f>
        <v>15411</v>
      </c>
      <c r="Q24" s="839">
        <f t="shared" si="0"/>
        <v>8.8118876127441431E-2</v>
      </c>
    </row>
    <row r="25" spans="1:17" x14ac:dyDescent="0.25">
      <c r="A25" s="788"/>
      <c r="B25" s="798"/>
      <c r="C25" s="804" t="s">
        <v>635</v>
      </c>
      <c r="D25" s="805">
        <v>9763</v>
      </c>
      <c r="E25" s="805">
        <v>4949</v>
      </c>
      <c r="F25" s="805">
        <v>14805</v>
      </c>
      <c r="G25" s="805">
        <v>350435.54651999997</v>
      </c>
      <c r="H25" s="806">
        <v>10650</v>
      </c>
      <c r="I25" s="806">
        <v>6226</v>
      </c>
      <c r="J25" s="806">
        <v>16943</v>
      </c>
      <c r="K25" s="806">
        <v>402653.95237999997</v>
      </c>
      <c r="L25" s="826">
        <v>3.9024254883234785E-2</v>
      </c>
      <c r="M25" s="840">
        <v>0.14709081022294726</v>
      </c>
      <c r="N25" s="808">
        <v>0.14901001447642756</v>
      </c>
      <c r="O25" s="787">
        <f>(SUM(H25:I25)+SUM([3]T7.2.2!H25:I25))</f>
        <v>16876</v>
      </c>
      <c r="P25" s="787">
        <f>(SUM(D25:E25)+SUM([3]T7.2.2!D25:E25))</f>
        <v>14714</v>
      </c>
      <c r="Q25" s="839">
        <f t="shared" si="0"/>
        <v>0.14693489193964931</v>
      </c>
    </row>
    <row r="26" spans="1:17" ht="14.25" customHeight="1" x14ac:dyDescent="0.25">
      <c r="A26" s="788"/>
      <c r="B26" s="798" t="s">
        <v>636</v>
      </c>
      <c r="C26" s="837" t="s">
        <v>298</v>
      </c>
      <c r="D26" s="800">
        <v>11683</v>
      </c>
      <c r="E26" s="800">
        <v>1873</v>
      </c>
      <c r="F26" s="800">
        <v>14262</v>
      </c>
      <c r="G26" s="800">
        <v>76129.535950000005</v>
      </c>
      <c r="H26" s="801">
        <v>11123</v>
      </c>
      <c r="I26" s="801">
        <v>1538</v>
      </c>
      <c r="J26" s="801">
        <v>13264</v>
      </c>
      <c r="K26" s="801">
        <v>77627.6443</v>
      </c>
      <c r="L26" s="826">
        <v>2.9277440808049043E-2</v>
      </c>
      <c r="M26" s="838">
        <v>-6.6022425494246084E-2</v>
      </c>
      <c r="N26" s="803">
        <v>1.9678411687467996E-2</v>
      </c>
      <c r="O26" s="787">
        <f>(SUM(H26:I26)+SUM([3]T7.2.2!H26:I26))</f>
        <v>12671</v>
      </c>
      <c r="P26" s="787">
        <f>(SUM(D26:E26)+SUM([3]T7.2.2!D26:E26))</f>
        <v>13569</v>
      </c>
      <c r="Q26" s="839">
        <f t="shared" si="0"/>
        <v>-6.618026383668657E-2</v>
      </c>
    </row>
    <row r="27" spans="1:17" ht="14.25" customHeight="1" x14ac:dyDescent="0.25">
      <c r="A27" s="788"/>
      <c r="B27" s="798"/>
      <c r="C27" s="809" t="s">
        <v>638</v>
      </c>
      <c r="D27" s="800">
        <v>0</v>
      </c>
      <c r="E27" s="800">
        <v>0</v>
      </c>
      <c r="F27" s="800">
        <v>0</v>
      </c>
      <c r="G27" s="800">
        <v>0</v>
      </c>
      <c r="H27" s="801">
        <v>1</v>
      </c>
      <c r="I27" s="801">
        <v>0</v>
      </c>
      <c r="J27" s="801">
        <v>1</v>
      </c>
      <c r="K27" s="801">
        <v>13.222</v>
      </c>
      <c r="L27" s="826">
        <v>2.3124114057380175E-6</v>
      </c>
      <c r="M27" s="838" t="s">
        <v>263</v>
      </c>
      <c r="N27" s="803" t="s">
        <v>263</v>
      </c>
      <c r="O27" s="787">
        <f>(SUM(H27:I27)+SUM([3]T7.2.2!H27:I27))</f>
        <v>16782</v>
      </c>
      <c r="P27" s="787">
        <f>(SUM(D27:E27)+SUM([3]T7.2.2!D27:E27))</f>
        <v>15426</v>
      </c>
      <c r="Q27" s="839">
        <f t="shared" si="0"/>
        <v>8.7903539478802029E-2</v>
      </c>
    </row>
    <row r="28" spans="1:17" x14ac:dyDescent="0.25">
      <c r="A28" s="788"/>
      <c r="B28" s="798"/>
      <c r="C28" s="804" t="s">
        <v>639</v>
      </c>
      <c r="D28" s="805">
        <v>11683</v>
      </c>
      <c r="E28" s="805">
        <v>1873</v>
      </c>
      <c r="F28" s="805">
        <v>14262</v>
      </c>
      <c r="G28" s="805">
        <v>76129.535950000005</v>
      </c>
      <c r="H28" s="806">
        <v>11124</v>
      </c>
      <c r="I28" s="806">
        <v>1538</v>
      </c>
      <c r="J28" s="806">
        <v>13265</v>
      </c>
      <c r="K28" s="806">
        <v>77640.866299999994</v>
      </c>
      <c r="L28" s="826">
        <v>2.9279753219454779E-2</v>
      </c>
      <c r="M28" s="840">
        <v>-6.594865742106816E-2</v>
      </c>
      <c r="N28" s="808">
        <v>1.9852089351925034E-2</v>
      </c>
      <c r="O28" s="787">
        <f>(SUM(H28:I28)+SUM([3]T7.2.2!H28:I28))</f>
        <v>29867</v>
      </c>
      <c r="P28" s="787">
        <f>(SUM(D28:E28)+SUM([3]T7.2.2!D28:E28))</f>
        <v>31239</v>
      </c>
      <c r="Q28" s="839">
        <f t="shared" si="0"/>
        <v>-4.3919459649796731E-2</v>
      </c>
    </row>
    <row r="29" spans="1:17" x14ac:dyDescent="0.25">
      <c r="A29" s="788"/>
      <c r="B29" s="798" t="s">
        <v>299</v>
      </c>
      <c r="C29" s="809" t="s">
        <v>301</v>
      </c>
      <c r="D29" s="800">
        <v>130</v>
      </c>
      <c r="E29" s="800">
        <v>0</v>
      </c>
      <c r="F29" s="800">
        <v>186</v>
      </c>
      <c r="G29" s="800">
        <v>1633.54</v>
      </c>
      <c r="H29" s="801">
        <v>142</v>
      </c>
      <c r="I29" s="801">
        <v>0</v>
      </c>
      <c r="J29" s="801">
        <v>169</v>
      </c>
      <c r="K29" s="801">
        <v>2529.3719999999998</v>
      </c>
      <c r="L29" s="826">
        <v>3.2836241961479849E-4</v>
      </c>
      <c r="M29" s="838">
        <v>9.2307692307692313E-2</v>
      </c>
      <c r="N29" s="803">
        <v>0.54839918214430006</v>
      </c>
      <c r="O29" s="787">
        <f>(SUM(H29:I29)+SUM([3]T7.2.2!H29:I29))</f>
        <v>17347</v>
      </c>
      <c r="P29" s="787">
        <f>(SUM(D29:E29)+SUM([3]T7.2.2!D29:E29))</f>
        <v>17813</v>
      </c>
      <c r="Q29" s="839">
        <f t="shared" si="0"/>
        <v>-2.6160669174198618E-2</v>
      </c>
    </row>
    <row r="30" spans="1:17" x14ac:dyDescent="0.25">
      <c r="A30" s="788"/>
      <c r="B30" s="798"/>
      <c r="C30" s="809" t="s">
        <v>641</v>
      </c>
      <c r="D30" s="800">
        <v>1</v>
      </c>
      <c r="E30" s="800">
        <v>0</v>
      </c>
      <c r="F30" s="800">
        <v>2</v>
      </c>
      <c r="G30" s="800">
        <v>2.5</v>
      </c>
      <c r="H30" s="801">
        <v>2</v>
      </c>
      <c r="I30" s="801">
        <v>0</v>
      </c>
      <c r="J30" s="801">
        <v>3</v>
      </c>
      <c r="K30" s="801">
        <v>47.1</v>
      </c>
      <c r="L30" s="826">
        <v>4.6248228114760351E-6</v>
      </c>
      <c r="M30" s="838">
        <v>1</v>
      </c>
      <c r="N30" s="803">
        <v>17.84</v>
      </c>
      <c r="O30" s="787">
        <f>(SUM(H30:I30)+SUM([3]T7.2.2!H30:I30))</f>
        <v>2</v>
      </c>
      <c r="P30" s="787">
        <f>(SUM(D30:E30)+SUM([3]T7.2.2!D30:E30))</f>
        <v>2</v>
      </c>
      <c r="Q30" s="839">
        <f t="shared" si="0"/>
        <v>0</v>
      </c>
    </row>
    <row r="31" spans="1:17" x14ac:dyDescent="0.25">
      <c r="A31" s="788"/>
      <c r="B31" s="798"/>
      <c r="C31" s="809" t="s">
        <v>679</v>
      </c>
      <c r="D31" s="800">
        <v>21</v>
      </c>
      <c r="E31" s="800">
        <v>0</v>
      </c>
      <c r="F31" s="800">
        <v>31</v>
      </c>
      <c r="G31" s="800">
        <v>163.92500000000001</v>
      </c>
      <c r="H31" s="801">
        <v>8</v>
      </c>
      <c r="I31" s="801">
        <v>0</v>
      </c>
      <c r="J31" s="801">
        <v>14</v>
      </c>
      <c r="K31" s="801">
        <v>23.07</v>
      </c>
      <c r="L31" s="826">
        <v>1.849929124590414E-5</v>
      </c>
      <c r="M31" s="838">
        <v>-0.61904761904761907</v>
      </c>
      <c r="N31" s="803">
        <v>-0.85926490773219466</v>
      </c>
      <c r="O31" s="787">
        <f>(SUM(H31:I31)+SUM([3]T7.2.2!H31:I31))</f>
        <v>152</v>
      </c>
      <c r="P31" s="787">
        <f>(SUM(D31:E31)+SUM([3]T7.2.2!D31:E31))</f>
        <v>165</v>
      </c>
      <c r="Q31" s="839">
        <f t="shared" si="0"/>
        <v>-7.8787878787878782E-2</v>
      </c>
    </row>
    <row r="32" spans="1:17" x14ac:dyDescent="0.25">
      <c r="A32" s="788"/>
      <c r="B32" s="798"/>
      <c r="C32" s="804" t="s">
        <v>643</v>
      </c>
      <c r="D32" s="805">
        <v>152</v>
      </c>
      <c r="E32" s="805">
        <v>0</v>
      </c>
      <c r="F32" s="805">
        <v>219</v>
      </c>
      <c r="G32" s="805">
        <v>1799.9649999999999</v>
      </c>
      <c r="H32" s="806">
        <v>152</v>
      </c>
      <c r="I32" s="806">
        <v>0</v>
      </c>
      <c r="J32" s="806">
        <v>186</v>
      </c>
      <c r="K32" s="806">
        <v>2599.5419999999999</v>
      </c>
      <c r="L32" s="826">
        <v>3.5148653367217869E-4</v>
      </c>
      <c r="M32" s="840">
        <v>0</v>
      </c>
      <c r="N32" s="808">
        <v>0.44421808201826146</v>
      </c>
      <c r="O32" s="787">
        <f>(SUM(H32:I32)+SUM([3]T7.2.2!H32:I32))</f>
        <v>153</v>
      </c>
      <c r="P32" s="787">
        <f>(SUM(D32:E32)+SUM([3]T7.2.2!D32:E32))</f>
        <v>153</v>
      </c>
      <c r="Q32" s="839">
        <f t="shared" si="0"/>
        <v>0</v>
      </c>
    </row>
    <row r="33" spans="1:17" ht="15" customHeight="1" x14ac:dyDescent="0.25">
      <c r="A33" s="788"/>
      <c r="B33" s="798" t="s">
        <v>644</v>
      </c>
      <c r="C33" s="837" t="s">
        <v>306</v>
      </c>
      <c r="D33" s="800">
        <v>491</v>
      </c>
      <c r="E33" s="800">
        <v>0</v>
      </c>
      <c r="F33" s="800">
        <v>592</v>
      </c>
      <c r="G33" s="800">
        <v>6767.4279999999999</v>
      </c>
      <c r="H33" s="801">
        <v>344</v>
      </c>
      <c r="I33" s="801">
        <v>1</v>
      </c>
      <c r="J33" s="801">
        <v>389</v>
      </c>
      <c r="K33" s="801">
        <v>3511.9698199999998</v>
      </c>
      <c r="L33" s="826">
        <v>7.9778193497961609E-4</v>
      </c>
      <c r="M33" s="838">
        <v>-0.29735234215885947</v>
      </c>
      <c r="N33" s="803">
        <v>-0.48104807025652879</v>
      </c>
      <c r="O33" s="787">
        <f>(SUM(H33:I33)+SUM([3]T7.2.2!H33:I33))</f>
        <v>352</v>
      </c>
      <c r="P33" s="787">
        <f>(SUM(D33:E33)+SUM([3]T7.2.2!D33:E33))</f>
        <v>501</v>
      </c>
      <c r="Q33" s="839">
        <f t="shared" si="0"/>
        <v>-0.29740518962075846</v>
      </c>
    </row>
    <row r="34" spans="1:17" ht="15" customHeight="1" x14ac:dyDescent="0.25">
      <c r="A34" s="788"/>
      <c r="B34" s="798"/>
      <c r="C34" s="837" t="s">
        <v>645</v>
      </c>
      <c r="D34" s="800">
        <v>360</v>
      </c>
      <c r="E34" s="800">
        <v>9</v>
      </c>
      <c r="F34" s="800">
        <v>394</v>
      </c>
      <c r="G34" s="800">
        <v>6110.6620000000003</v>
      </c>
      <c r="H34" s="801">
        <v>279</v>
      </c>
      <c r="I34" s="801">
        <v>6</v>
      </c>
      <c r="J34" s="801">
        <v>299</v>
      </c>
      <c r="K34" s="801">
        <v>4199.6980000000003</v>
      </c>
      <c r="L34" s="826">
        <v>6.5903725063533498E-4</v>
      </c>
      <c r="M34" s="838">
        <v>-0.22764227642276422</v>
      </c>
      <c r="N34" s="803">
        <v>-0.31272618253145074</v>
      </c>
      <c r="O34" s="787">
        <f>(SUM(H34:I34)+SUM([3]T7.2.2!H34:I34))</f>
        <v>437</v>
      </c>
      <c r="P34" s="787">
        <f>(SUM(D34:E34)+SUM([3]T7.2.2!D34:E34))</f>
        <v>525</v>
      </c>
      <c r="Q34" s="839">
        <f t="shared" si="0"/>
        <v>-0.16761904761904761</v>
      </c>
    </row>
    <row r="35" spans="1:17" x14ac:dyDescent="0.25">
      <c r="A35" s="788"/>
      <c r="B35" s="798"/>
      <c r="C35" s="837" t="s">
        <v>304</v>
      </c>
      <c r="D35" s="800">
        <v>5699</v>
      </c>
      <c r="E35" s="800">
        <v>483</v>
      </c>
      <c r="F35" s="800">
        <v>6517</v>
      </c>
      <c r="G35" s="800">
        <v>103181.3979</v>
      </c>
      <c r="H35" s="801">
        <v>5444</v>
      </c>
      <c r="I35" s="801">
        <v>578</v>
      </c>
      <c r="J35" s="801">
        <v>6286</v>
      </c>
      <c r="K35" s="801">
        <v>94793.078139999998</v>
      </c>
      <c r="L35" s="826">
        <v>1.3925341485354343E-2</v>
      </c>
      <c r="M35" s="838">
        <v>-2.5881591717890649E-2</v>
      </c>
      <c r="N35" s="803">
        <v>-8.1296822205584776E-2</v>
      </c>
      <c r="O35" s="787">
        <f>(SUM(H35:I35)+SUM([3]T7.2.2!H35:I35))</f>
        <v>6438</v>
      </c>
      <c r="P35" s="787">
        <f>(SUM(D35:E35)+SUM([3]T7.2.2!D35:E35))</f>
        <v>6541</v>
      </c>
      <c r="Q35" s="839">
        <f t="shared" si="0"/>
        <v>-1.574682770218621E-2</v>
      </c>
    </row>
    <row r="36" spans="1:17" x14ac:dyDescent="0.25">
      <c r="A36" s="788"/>
      <c r="B36" s="798"/>
      <c r="C36" s="804" t="s">
        <v>652</v>
      </c>
      <c r="D36" s="805">
        <v>6550</v>
      </c>
      <c r="E36" s="805">
        <v>492</v>
      </c>
      <c r="F36" s="805">
        <v>7503</v>
      </c>
      <c r="G36" s="805">
        <v>116059.48789999999</v>
      </c>
      <c r="H36" s="806">
        <v>6067</v>
      </c>
      <c r="I36" s="806">
        <v>585</v>
      </c>
      <c r="J36" s="806">
        <v>6974</v>
      </c>
      <c r="K36" s="806">
        <v>102504.74596000001</v>
      </c>
      <c r="L36" s="826">
        <v>1.5382160670969293E-2</v>
      </c>
      <c r="M36" s="840">
        <v>-5.5381993751775063E-2</v>
      </c>
      <c r="N36" s="808">
        <v>-0.11679132990556629</v>
      </c>
      <c r="O36" s="787">
        <f>(SUM(H36:I36)+SUM([3]T7.2.2!H36:I36))</f>
        <v>6935</v>
      </c>
      <c r="P36" s="787">
        <f>(SUM(D36:E36)+SUM([3]T7.2.2!D36:E36))</f>
        <v>7383</v>
      </c>
      <c r="Q36" s="839">
        <f t="shared" si="0"/>
        <v>-6.0679940403629958E-2</v>
      </c>
    </row>
    <row r="37" spans="1:17" x14ac:dyDescent="0.25">
      <c r="A37" s="788"/>
      <c r="B37" s="798" t="s">
        <v>309</v>
      </c>
      <c r="C37" s="837" t="s">
        <v>653</v>
      </c>
      <c r="D37" s="800">
        <v>379</v>
      </c>
      <c r="E37" s="800">
        <v>69</v>
      </c>
      <c r="F37" s="800">
        <v>540</v>
      </c>
      <c r="G37" s="800">
        <v>9427.8989999999994</v>
      </c>
      <c r="H37" s="801">
        <v>256</v>
      </c>
      <c r="I37" s="801">
        <v>34</v>
      </c>
      <c r="J37" s="801">
        <v>333</v>
      </c>
      <c r="K37" s="801">
        <v>4869.9340000000002</v>
      </c>
      <c r="L37" s="826">
        <v>6.7059930766402514E-4</v>
      </c>
      <c r="M37" s="838">
        <v>-0.35267857142857145</v>
      </c>
      <c r="N37" s="803">
        <v>-0.48345500943529407</v>
      </c>
      <c r="O37" s="787">
        <f>(SUM(H37:I37)+SUM([3]T7.2.2!H37:I37))</f>
        <v>6178</v>
      </c>
      <c r="P37" s="787">
        <f>(SUM(D37:E37)+SUM([3]T7.2.2!D37:E37))</f>
        <v>6202</v>
      </c>
      <c r="Q37" s="839">
        <f t="shared" si="0"/>
        <v>-3.8697194453402128E-3</v>
      </c>
    </row>
    <row r="38" spans="1:17" ht="15" customHeight="1" x14ac:dyDescent="0.25">
      <c r="A38" s="788"/>
      <c r="B38" s="798"/>
      <c r="C38" s="837" t="s">
        <v>311</v>
      </c>
      <c r="D38" s="800">
        <v>13204</v>
      </c>
      <c r="E38" s="800">
        <v>31434</v>
      </c>
      <c r="F38" s="800">
        <v>49245</v>
      </c>
      <c r="G38" s="800">
        <v>703450.94200000004</v>
      </c>
      <c r="H38" s="801">
        <v>12961</v>
      </c>
      <c r="I38" s="801">
        <v>32365</v>
      </c>
      <c r="J38" s="801">
        <v>51810</v>
      </c>
      <c r="K38" s="801">
        <v>666173.77899999998</v>
      </c>
      <c r="L38" s="826">
        <v>0.1048123593764814</v>
      </c>
      <c r="M38" s="838">
        <v>1.5412876921009006E-2</v>
      </c>
      <c r="N38" s="803">
        <v>-5.2991844596890249E-2</v>
      </c>
      <c r="O38" s="787">
        <f>(SUM(H38:I38)+SUM([3]T7.2.2!H38:I38))</f>
        <v>45328</v>
      </c>
      <c r="P38" s="787">
        <f>(SUM(D38:E38)+SUM([3]T7.2.2!D38:E38))</f>
        <v>44638</v>
      </c>
      <c r="Q38" s="839">
        <f t="shared" si="0"/>
        <v>1.5457681795779381E-2</v>
      </c>
    </row>
    <row r="39" spans="1:17" ht="14.25" customHeight="1" x14ac:dyDescent="0.25">
      <c r="A39" s="788"/>
      <c r="B39" s="798"/>
      <c r="C39" s="837" t="s">
        <v>314</v>
      </c>
      <c r="D39" s="800">
        <v>95</v>
      </c>
      <c r="E39" s="800">
        <v>29631</v>
      </c>
      <c r="F39" s="800">
        <v>32986</v>
      </c>
      <c r="G39" s="800">
        <v>331806.89299999998</v>
      </c>
      <c r="H39" s="801">
        <v>84</v>
      </c>
      <c r="I39" s="801">
        <v>30418</v>
      </c>
      <c r="J39" s="801">
        <v>33428</v>
      </c>
      <c r="K39" s="801">
        <v>407887.712</v>
      </c>
      <c r="L39" s="826">
        <v>7.0533172697821014E-2</v>
      </c>
      <c r="M39" s="838">
        <v>2.6105093184417682E-2</v>
      </c>
      <c r="N39" s="803">
        <v>0.22929246078079524</v>
      </c>
      <c r="O39" s="787">
        <f>(SUM(H39:I39)+SUM([3]T7.2.2!H39:I39))</f>
        <v>37091</v>
      </c>
      <c r="P39" s="787">
        <f>(SUM(D39:E39)+SUM([3]T7.2.2!D39:E39))</f>
        <v>36180</v>
      </c>
      <c r="Q39" s="839">
        <f t="shared" si="0"/>
        <v>2.5179657269209507E-2</v>
      </c>
    </row>
    <row r="40" spans="1:17" ht="14.25" customHeight="1" x14ac:dyDescent="0.25">
      <c r="A40" s="788"/>
      <c r="B40" s="798"/>
      <c r="C40" s="837" t="s">
        <v>654</v>
      </c>
      <c r="D40" s="800">
        <v>53</v>
      </c>
      <c r="E40" s="800">
        <v>1</v>
      </c>
      <c r="F40" s="800">
        <v>74</v>
      </c>
      <c r="G40" s="800">
        <v>918.726</v>
      </c>
      <c r="H40" s="801">
        <v>16</v>
      </c>
      <c r="I40" s="801">
        <v>0</v>
      </c>
      <c r="J40" s="801">
        <v>17</v>
      </c>
      <c r="K40" s="801">
        <v>30402.940999999999</v>
      </c>
      <c r="L40" s="826">
        <v>3.6998582491808281E-5</v>
      </c>
      <c r="M40" s="838">
        <v>-0.70370370370370372</v>
      </c>
      <c r="N40" s="803">
        <v>32.09250091975192</v>
      </c>
      <c r="O40" s="787">
        <f>(SUM(H40:I40)+SUM([3]T7.2.2!H40:I40))</f>
        <v>249</v>
      </c>
      <c r="P40" s="787">
        <f>(SUM(D40:E40)+SUM([3]T7.2.2!D40:E40))</f>
        <v>412</v>
      </c>
      <c r="Q40" s="839">
        <f t="shared" si="0"/>
        <v>-0.39563106796116504</v>
      </c>
    </row>
    <row r="41" spans="1:17" x14ac:dyDescent="0.25">
      <c r="A41" s="788"/>
      <c r="B41" s="798"/>
      <c r="C41" s="804" t="s">
        <v>608</v>
      </c>
      <c r="D41" s="805">
        <f>SUM(D37:D40)</f>
        <v>13731</v>
      </c>
      <c r="E41" s="805">
        <f t="shared" ref="E41:F41" si="1">SUM(E37:E40)</f>
        <v>61135</v>
      </c>
      <c r="F41" s="805">
        <f t="shared" si="1"/>
        <v>82845</v>
      </c>
      <c r="G41" s="805">
        <f>(SUM(G37:G40))</f>
        <v>1045604.46</v>
      </c>
      <c r="H41" s="806">
        <v>13317</v>
      </c>
      <c r="I41" s="806">
        <v>62817</v>
      </c>
      <c r="J41" s="806">
        <v>85588</v>
      </c>
      <c r="K41" s="806">
        <v>1109334.3659999999</v>
      </c>
      <c r="L41" s="826">
        <v>0.17605312996445824</v>
      </c>
      <c r="M41" s="840">
        <v>1.6936927310127428E-2</v>
      </c>
      <c r="N41" s="808">
        <v>6.0950300460654083E-2</v>
      </c>
      <c r="O41" s="787">
        <f>(SUM(H41:I41)+SUM([3]T7.2.2!H41:I41))</f>
        <v>122098</v>
      </c>
      <c r="P41" s="787">
        <f>(SUM(D41:E41)+SUM([3]T7.2.2!D41:E41))</f>
        <v>118450</v>
      </c>
      <c r="Q41" s="839">
        <f t="shared" si="0"/>
        <v>3.0797804981004644E-2</v>
      </c>
    </row>
    <row r="42" spans="1:17" x14ac:dyDescent="0.25">
      <c r="A42" s="788"/>
      <c r="B42" s="811" t="s">
        <v>657</v>
      </c>
      <c r="C42" s="812"/>
      <c r="D42" s="813">
        <f>+D41+D36+D32+D28+D25+D22+D20+D18+D16+D11+D9</f>
        <v>109582</v>
      </c>
      <c r="E42" s="813">
        <f>+E41+E36+E32+E28+E25+E22+E20+E18+E16+E11+E9</f>
        <v>302287</v>
      </c>
      <c r="F42" s="813">
        <f>+F41+F36+F32+F28+F25+F22+F20+F18+F16+F11+F9</f>
        <v>431448</v>
      </c>
      <c r="G42" s="813">
        <f>(+G41+G36+G32+G28+G25+G22+G20+G18+G16+G11+G9)</f>
        <v>6555359.1727800006</v>
      </c>
      <c r="H42" s="806">
        <f>+H41+H36+H32+H28+H25+H22+H20+H18+H16+H11+H9</f>
        <v>118279</v>
      </c>
      <c r="I42" s="806">
        <f>+I41+I36+I32+I28+I25+I22+I20+I18+I16+I11+I9</f>
        <v>314170</v>
      </c>
      <c r="J42" s="806">
        <f>+J41+J36+J32+J28+J25+J22+J20+J18+J16+J11+J9</f>
        <v>453245</v>
      </c>
      <c r="K42" s="806">
        <f>(+K41+K36+K32+K28+K25+K22+K20+K18+K16+K11+K9)</f>
        <v>6639306.8448099997</v>
      </c>
      <c r="L42" s="814">
        <v>1</v>
      </c>
      <c r="M42" s="814">
        <v>4.9967343985587651E-2</v>
      </c>
      <c r="N42" s="815">
        <v>1.2805960713575745E-2</v>
      </c>
      <c r="O42" s="787">
        <f>(SUM(H42:I42)+SUM([3]T7.2.2!H42:I42))</f>
        <v>463122</v>
      </c>
      <c r="P42" s="787">
        <f>(SUM(D42:E42)+SUM([3]T7.2.2!D42:E42))</f>
        <v>441612</v>
      </c>
      <c r="Q42" s="839">
        <f t="shared" si="0"/>
        <v>4.8707915545773216E-2</v>
      </c>
    </row>
    <row r="43" spans="1:17" x14ac:dyDescent="0.25">
      <c r="B43" s="841" t="s">
        <v>680</v>
      </c>
      <c r="C43" s="841"/>
      <c r="D43" s="841"/>
      <c r="E43" s="841"/>
      <c r="F43" s="841"/>
      <c r="G43" s="841"/>
      <c r="H43" s="841"/>
      <c r="I43" s="841"/>
      <c r="J43" s="841"/>
      <c r="K43" s="841"/>
      <c r="L43" s="841"/>
      <c r="M43" s="841"/>
      <c r="N43" s="841"/>
      <c r="P43" s="787">
        <f>O42-P42</f>
        <v>21510</v>
      </c>
    </row>
    <row r="44" spans="1:17" x14ac:dyDescent="0.25">
      <c r="B44" s="817" t="s">
        <v>659</v>
      </c>
      <c r="C44" s="842"/>
      <c r="D44" s="842"/>
      <c r="E44" s="842"/>
      <c r="F44" s="842"/>
      <c r="G44" s="842"/>
      <c r="H44" s="842"/>
      <c r="I44" s="842"/>
      <c r="J44" s="842"/>
      <c r="K44" s="842"/>
      <c r="L44" s="842"/>
      <c r="M44" s="842"/>
      <c r="N44" s="842"/>
    </row>
    <row r="45" spans="1:17" x14ac:dyDescent="0.25">
      <c r="B45" s="818" t="s">
        <v>660</v>
      </c>
      <c r="C45" s="818"/>
      <c r="D45" s="818"/>
      <c r="E45" s="818"/>
      <c r="F45" s="818"/>
      <c r="G45" s="818"/>
      <c r="H45" s="818"/>
      <c r="I45" s="818"/>
      <c r="J45" s="818"/>
      <c r="K45" s="818"/>
      <c r="L45" s="818"/>
      <c r="M45" s="818"/>
      <c r="N45" s="818"/>
    </row>
    <row r="46" spans="1:17" x14ac:dyDescent="0.25">
      <c r="B46" s="818" t="s">
        <v>663</v>
      </c>
      <c r="C46" s="818"/>
      <c r="D46" s="818"/>
      <c r="E46" s="818"/>
      <c r="F46" s="818"/>
      <c r="G46" s="818"/>
      <c r="H46" s="818"/>
      <c r="I46" s="818"/>
      <c r="J46" s="818"/>
      <c r="K46" s="818"/>
      <c r="L46" s="818"/>
      <c r="M46" s="818"/>
      <c r="N46" s="818"/>
    </row>
  </sheetData>
  <mergeCells count="29">
    <mergeCell ref="B42:C42"/>
    <mergeCell ref="B43:N43"/>
    <mergeCell ref="B45:N45"/>
    <mergeCell ref="B46:N46"/>
    <mergeCell ref="B21:B22"/>
    <mergeCell ref="B23:B25"/>
    <mergeCell ref="B26:B28"/>
    <mergeCell ref="B29:B32"/>
    <mergeCell ref="B33:B36"/>
    <mergeCell ref="B37:B41"/>
    <mergeCell ref="O4:Q4"/>
    <mergeCell ref="B6:B9"/>
    <mergeCell ref="B10:B11"/>
    <mergeCell ref="B12:B16"/>
    <mergeCell ref="B17:B18"/>
    <mergeCell ref="B19:B20"/>
    <mergeCell ref="N3:N5"/>
    <mergeCell ref="D4:E4"/>
    <mergeCell ref="F4:F5"/>
    <mergeCell ref="G4:G5"/>
    <mergeCell ref="H4:I4"/>
    <mergeCell ref="J4:J5"/>
    <mergeCell ref="K4:K5"/>
    <mergeCell ref="B3:B5"/>
    <mergeCell ref="C3:C5"/>
    <mergeCell ref="D3:G3"/>
    <mergeCell ref="H3:K3"/>
    <mergeCell ref="L3:L5"/>
    <mergeCell ref="M3:M5"/>
  </mergeCells>
  <pageMargins left="0.7" right="0.7" top="0.75" bottom="0.75" header="0.3" footer="0.3"/>
  <pageSetup paperSize="175" scale="7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0"/>
  <sheetViews>
    <sheetView zoomScaleNormal="100" workbookViewId="0">
      <selection activeCell="Q44" sqref="Q44"/>
    </sheetView>
  </sheetViews>
  <sheetFormatPr baseColWidth="10" defaultColWidth="11.42578125" defaultRowHeight="15" x14ac:dyDescent="0.25"/>
  <cols>
    <col min="1" max="2" width="11.42578125" style="785"/>
    <col min="3" max="3" width="31.42578125" style="785" customWidth="1"/>
    <col min="4" max="5" width="6.5703125" style="785" bestFit="1" customWidth="1"/>
    <col min="6" max="6" width="8.28515625" style="785" customWidth="1"/>
    <col min="7" max="7" width="12.7109375" style="785" customWidth="1"/>
    <col min="8" max="9" width="6.5703125" style="785" bestFit="1" customWidth="1"/>
    <col min="10" max="10" width="7.7109375" style="785" bestFit="1" customWidth="1"/>
    <col min="11" max="11" width="10.7109375" style="785" customWidth="1"/>
    <col min="12" max="12" width="12.28515625" style="785" customWidth="1"/>
    <col min="13" max="16384" width="11.42578125" style="785"/>
  </cols>
  <sheetData>
    <row r="1" spans="1:14" x14ac:dyDescent="0.25">
      <c r="B1" s="786" t="s">
        <v>681</v>
      </c>
    </row>
    <row r="2" spans="1:14" x14ac:dyDescent="0.25">
      <c r="B2" s="843"/>
    </row>
    <row r="3" spans="1:14" ht="15" customHeight="1" x14ac:dyDescent="0.25">
      <c r="A3" s="788"/>
      <c r="B3" s="770" t="s">
        <v>613</v>
      </c>
      <c r="C3" s="789" t="s">
        <v>614</v>
      </c>
      <c r="D3" s="790">
        <v>2016</v>
      </c>
      <c r="E3" s="790"/>
      <c r="F3" s="790"/>
      <c r="G3" s="790"/>
      <c r="H3" s="791">
        <v>2017</v>
      </c>
      <c r="I3" s="791"/>
      <c r="J3" s="791"/>
      <c r="K3" s="791"/>
      <c r="L3" s="825" t="s">
        <v>671</v>
      </c>
      <c r="M3" s="829" t="s">
        <v>672</v>
      </c>
      <c r="N3" s="793" t="s">
        <v>673</v>
      </c>
    </row>
    <row r="4" spans="1:14" x14ac:dyDescent="0.25">
      <c r="A4" s="788"/>
      <c r="B4" s="770"/>
      <c r="C4" s="789"/>
      <c r="D4" s="830" t="s">
        <v>674</v>
      </c>
      <c r="E4" s="830"/>
      <c r="F4" s="830" t="s">
        <v>675</v>
      </c>
      <c r="G4" s="831" t="s">
        <v>682</v>
      </c>
      <c r="H4" s="832" t="s">
        <v>674</v>
      </c>
      <c r="I4" s="832"/>
      <c r="J4" s="832" t="s">
        <v>675</v>
      </c>
      <c r="K4" s="833" t="s">
        <v>683</v>
      </c>
      <c r="L4" s="825"/>
      <c r="M4" s="829"/>
      <c r="N4" s="793"/>
    </row>
    <row r="5" spans="1:14" x14ac:dyDescent="0.25">
      <c r="A5" s="788"/>
      <c r="B5" s="770"/>
      <c r="C5" s="789"/>
      <c r="D5" s="835" t="s">
        <v>621</v>
      </c>
      <c r="E5" s="835" t="s">
        <v>622</v>
      </c>
      <c r="F5" s="830"/>
      <c r="G5" s="831"/>
      <c r="H5" s="836" t="s">
        <v>621</v>
      </c>
      <c r="I5" s="836" t="s">
        <v>622</v>
      </c>
      <c r="J5" s="832"/>
      <c r="K5" s="833"/>
      <c r="L5" s="825"/>
      <c r="M5" s="829"/>
      <c r="N5" s="793"/>
    </row>
    <row r="6" spans="1:14" x14ac:dyDescent="0.25">
      <c r="A6" s="788"/>
      <c r="B6" s="844" t="s">
        <v>241</v>
      </c>
      <c r="C6" s="845" t="s">
        <v>623</v>
      </c>
      <c r="D6" s="800">
        <v>119</v>
      </c>
      <c r="E6" s="800">
        <v>4</v>
      </c>
      <c r="F6" s="800">
        <v>135</v>
      </c>
      <c r="G6" s="800">
        <v>1947.0321999999999</v>
      </c>
      <c r="H6" s="801">
        <v>47</v>
      </c>
      <c r="I6" s="801">
        <v>54</v>
      </c>
      <c r="J6" s="801">
        <v>105</v>
      </c>
      <c r="K6" s="801">
        <v>1325.4306200000001</v>
      </c>
      <c r="L6" s="826">
        <f>SUM(H6:I6)/SUM($H$45:$I$45)</f>
        <v>2.3672466811670292E-4</v>
      </c>
      <c r="M6" s="838">
        <v>-0.17886178861788618</v>
      </c>
      <c r="N6" s="803">
        <f>(K6-G6)/G6</f>
        <v>-0.31925593218232334</v>
      </c>
    </row>
    <row r="7" spans="1:14" x14ac:dyDescent="0.25">
      <c r="A7" s="788"/>
      <c r="B7" s="844"/>
      <c r="C7" s="846" t="s">
        <v>243</v>
      </c>
      <c r="D7" s="800">
        <v>14932</v>
      </c>
      <c r="E7" s="800">
        <v>10042</v>
      </c>
      <c r="F7" s="800">
        <v>26076</v>
      </c>
      <c r="G7" s="800">
        <v>192414.84370000003</v>
      </c>
      <c r="H7" s="801">
        <v>16585</v>
      </c>
      <c r="I7" s="801">
        <v>9304</v>
      </c>
      <c r="J7" s="801">
        <v>27417</v>
      </c>
      <c r="K7" s="801">
        <v>217610.27961000003</v>
      </c>
      <c r="L7" s="826">
        <f t="shared" ref="L7:L45" si="0">SUM(H7:I7)/SUM($H$45:$I$45)</f>
        <v>6.0678860721518041E-2</v>
      </c>
      <c r="M7" s="838">
        <v>3.6638103627772881E-2</v>
      </c>
      <c r="N7" s="803">
        <f t="shared" ref="N7:N45" si="1">(K7-G7)/G7</f>
        <v>0.13094330679229191</v>
      </c>
    </row>
    <row r="8" spans="1:14" ht="13.5" customHeight="1" x14ac:dyDescent="0.25">
      <c r="A8" s="788"/>
      <c r="B8" s="844"/>
      <c r="C8" s="846" t="s">
        <v>242</v>
      </c>
      <c r="D8" s="800">
        <v>1601</v>
      </c>
      <c r="E8" s="800">
        <v>92483</v>
      </c>
      <c r="F8" s="800">
        <v>95727</v>
      </c>
      <c r="G8" s="800">
        <v>1823346.5789899994</v>
      </c>
      <c r="H8" s="801">
        <v>1303</v>
      </c>
      <c r="I8" s="801">
        <v>99027</v>
      </c>
      <c r="J8" s="801">
        <v>102418</v>
      </c>
      <c r="K8" s="801">
        <v>1897007.3400800005</v>
      </c>
      <c r="L8" s="826">
        <f t="shared" si="0"/>
        <v>0.23515431635790895</v>
      </c>
      <c r="M8" s="838">
        <v>6.6387483525360322E-2</v>
      </c>
      <c r="N8" s="803">
        <f t="shared" si="1"/>
        <v>4.0398661416747091E-2</v>
      </c>
    </row>
    <row r="9" spans="1:14" x14ac:dyDescent="0.25">
      <c r="A9" s="788"/>
      <c r="B9" s="844"/>
      <c r="C9" s="847" t="s">
        <v>606</v>
      </c>
      <c r="D9" s="805">
        <v>16652</v>
      </c>
      <c r="E9" s="805">
        <v>102529</v>
      </c>
      <c r="F9" s="805">
        <v>121938</v>
      </c>
      <c r="G9" s="805">
        <v>2017708.4548899995</v>
      </c>
      <c r="H9" s="806">
        <v>17935</v>
      </c>
      <c r="I9" s="806">
        <v>108385</v>
      </c>
      <c r="J9" s="806">
        <v>129940</v>
      </c>
      <c r="K9" s="806">
        <v>2115943.0503100003</v>
      </c>
      <c r="L9" s="826">
        <f t="shared" si="0"/>
        <v>0.29606990174754366</v>
      </c>
      <c r="M9" s="840">
        <v>5.9900487493811931E-2</v>
      </c>
      <c r="N9" s="808">
        <f t="shared" si="1"/>
        <v>4.8686218854822785E-2</v>
      </c>
    </row>
    <row r="10" spans="1:14" x14ac:dyDescent="0.25">
      <c r="A10" s="788"/>
      <c r="B10" s="844" t="s">
        <v>249</v>
      </c>
      <c r="C10" s="845" t="s">
        <v>250</v>
      </c>
      <c r="D10" s="800">
        <v>6279</v>
      </c>
      <c r="E10" s="800">
        <v>14011</v>
      </c>
      <c r="F10" s="800">
        <v>32666</v>
      </c>
      <c r="G10" s="800">
        <v>326222.44406000001</v>
      </c>
      <c r="H10" s="801">
        <v>6204</v>
      </c>
      <c r="I10" s="801">
        <v>17133</v>
      </c>
      <c r="J10" s="801">
        <v>23343</v>
      </c>
      <c r="K10" s="801">
        <v>372798.00562000001</v>
      </c>
      <c r="L10" s="826">
        <f t="shared" si="0"/>
        <v>5.4697461186529663E-2</v>
      </c>
      <c r="M10" s="838">
        <v>0.15017249876786595</v>
      </c>
      <c r="N10" s="803">
        <f t="shared" si="1"/>
        <v>0.14277240088187695</v>
      </c>
    </row>
    <row r="11" spans="1:14" x14ac:dyDescent="0.25">
      <c r="A11" s="788"/>
      <c r="B11" s="844"/>
      <c r="C11" s="847" t="s">
        <v>607</v>
      </c>
      <c r="D11" s="805">
        <v>6279</v>
      </c>
      <c r="E11" s="805">
        <v>14011</v>
      </c>
      <c r="F11" s="805">
        <v>32666</v>
      </c>
      <c r="G11" s="805">
        <v>326222.44406000001</v>
      </c>
      <c r="H11" s="806">
        <v>6204</v>
      </c>
      <c r="I11" s="806">
        <v>17133</v>
      </c>
      <c r="J11" s="806">
        <v>23343</v>
      </c>
      <c r="K11" s="806">
        <v>372798.00562000001</v>
      </c>
      <c r="L11" s="826">
        <f t="shared" si="0"/>
        <v>5.4697461186529663E-2</v>
      </c>
      <c r="M11" s="840">
        <v>0.15017249876786595</v>
      </c>
      <c r="N11" s="808">
        <f t="shared" si="1"/>
        <v>0.14277240088187695</v>
      </c>
    </row>
    <row r="12" spans="1:14" x14ac:dyDescent="0.25">
      <c r="A12" s="788"/>
      <c r="B12" s="844" t="s">
        <v>225</v>
      </c>
      <c r="C12" s="845" t="s">
        <v>258</v>
      </c>
      <c r="D12" s="800">
        <v>28</v>
      </c>
      <c r="E12" s="800">
        <v>3053</v>
      </c>
      <c r="F12" s="800">
        <v>3092</v>
      </c>
      <c r="G12" s="800">
        <v>54054.779570000006</v>
      </c>
      <c r="H12" s="801">
        <v>23</v>
      </c>
      <c r="I12" s="801">
        <v>4288</v>
      </c>
      <c r="J12" s="801">
        <v>4324</v>
      </c>
      <c r="K12" s="801">
        <v>62328.046210000015</v>
      </c>
      <c r="L12" s="826">
        <f t="shared" si="0"/>
        <v>1.0104158853971349E-2</v>
      </c>
      <c r="M12" s="838">
        <v>0.39922103213242455</v>
      </c>
      <c r="N12" s="803">
        <f t="shared" si="1"/>
        <v>0.15305337855066584</v>
      </c>
    </row>
    <row r="13" spans="1:14" ht="12.75" customHeight="1" x14ac:dyDescent="0.25">
      <c r="A13" s="788"/>
      <c r="B13" s="844"/>
      <c r="C13" s="845" t="s">
        <v>260</v>
      </c>
      <c r="D13" s="800">
        <v>1030</v>
      </c>
      <c r="E13" s="800">
        <v>17</v>
      </c>
      <c r="F13" s="800">
        <v>1046</v>
      </c>
      <c r="G13" s="800">
        <v>13221.643400000001</v>
      </c>
      <c r="H13" s="801">
        <v>780</v>
      </c>
      <c r="I13" s="801">
        <v>190</v>
      </c>
      <c r="J13" s="801">
        <v>971</v>
      </c>
      <c r="K13" s="801">
        <v>12230.86807</v>
      </c>
      <c r="L13" s="826">
        <f t="shared" si="0"/>
        <v>2.2734943373584338E-3</v>
      </c>
      <c r="M13" s="838">
        <v>-7.3543457497612222E-2</v>
      </c>
      <c r="N13" s="803">
        <f t="shared" si="1"/>
        <v>-7.4935868411032808E-2</v>
      </c>
    </row>
    <row r="14" spans="1:14" ht="13.5" customHeight="1" x14ac:dyDescent="0.25">
      <c r="A14" s="788"/>
      <c r="B14" s="844"/>
      <c r="C14" s="845" t="s">
        <v>259</v>
      </c>
      <c r="D14" s="800">
        <v>1169</v>
      </c>
      <c r="E14" s="800">
        <v>9551</v>
      </c>
      <c r="F14" s="800">
        <v>10833</v>
      </c>
      <c r="G14" s="800">
        <v>175755.60814000005</v>
      </c>
      <c r="H14" s="801">
        <v>1304</v>
      </c>
      <c r="I14" s="801">
        <v>12491</v>
      </c>
      <c r="J14" s="801">
        <v>14553</v>
      </c>
      <c r="K14" s="801">
        <v>241892.76699999999</v>
      </c>
      <c r="L14" s="826">
        <f t="shared" si="0"/>
        <v>3.2332839570989272E-2</v>
      </c>
      <c r="M14" s="838">
        <v>0.28684701492537312</v>
      </c>
      <c r="N14" s="803">
        <f t="shared" si="1"/>
        <v>0.37630184072031236</v>
      </c>
    </row>
    <row r="15" spans="1:14" x14ac:dyDescent="0.25">
      <c r="A15" s="788"/>
      <c r="B15" s="844"/>
      <c r="C15" s="847" t="s">
        <v>537</v>
      </c>
      <c r="D15" s="805">
        <v>2227</v>
      </c>
      <c r="E15" s="805">
        <v>12621</v>
      </c>
      <c r="F15" s="805">
        <v>14971</v>
      </c>
      <c r="G15" s="805">
        <v>243032.03111000007</v>
      </c>
      <c r="H15" s="806">
        <v>2107</v>
      </c>
      <c r="I15" s="806">
        <v>16969</v>
      </c>
      <c r="J15" s="806">
        <v>19848</v>
      </c>
      <c r="K15" s="806">
        <v>316451.68128000002</v>
      </c>
      <c r="L15" s="826">
        <f t="shared" si="0"/>
        <v>4.471049276231906E-2</v>
      </c>
      <c r="M15" s="840">
        <v>0.28475215517241381</v>
      </c>
      <c r="N15" s="808">
        <f t="shared" si="1"/>
        <v>0.30209865685058229</v>
      </c>
    </row>
    <row r="16" spans="1:14" ht="14.25" customHeight="1" x14ac:dyDescent="0.25">
      <c r="A16" s="788"/>
      <c r="B16" s="844" t="s">
        <v>625</v>
      </c>
      <c r="C16" s="845" t="s">
        <v>269</v>
      </c>
      <c r="D16" s="800">
        <v>1</v>
      </c>
      <c r="E16" s="800">
        <v>1</v>
      </c>
      <c r="F16" s="800">
        <v>2</v>
      </c>
      <c r="G16" s="800">
        <v>15.315</v>
      </c>
      <c r="H16" s="801">
        <v>0</v>
      </c>
      <c r="I16" s="801">
        <v>0</v>
      </c>
      <c r="J16" s="801">
        <v>0</v>
      </c>
      <c r="K16" s="801">
        <v>0</v>
      </c>
      <c r="L16" s="826">
        <f t="shared" si="0"/>
        <v>0</v>
      </c>
      <c r="M16" s="838">
        <v>-1</v>
      </c>
      <c r="N16" s="803">
        <f t="shared" si="1"/>
        <v>-1</v>
      </c>
    </row>
    <row r="17" spans="1:14" ht="14.25" customHeight="1" x14ac:dyDescent="0.25">
      <c r="A17" s="788"/>
      <c r="B17" s="844"/>
      <c r="C17" s="845" t="s">
        <v>626</v>
      </c>
      <c r="D17" s="800">
        <v>2</v>
      </c>
      <c r="E17" s="800">
        <v>0</v>
      </c>
      <c r="F17" s="800">
        <v>2</v>
      </c>
      <c r="G17" s="800">
        <v>0</v>
      </c>
      <c r="H17" s="801">
        <v>0</v>
      </c>
      <c r="I17" s="801">
        <v>1</v>
      </c>
      <c r="J17" s="801">
        <v>1</v>
      </c>
      <c r="K17" s="801">
        <v>0</v>
      </c>
      <c r="L17" s="826">
        <f t="shared" si="0"/>
        <v>2.3438085952148802E-6</v>
      </c>
      <c r="M17" s="838">
        <v>-0.5</v>
      </c>
      <c r="N17" s="803" t="s">
        <v>263</v>
      </c>
    </row>
    <row r="18" spans="1:14" x14ac:dyDescent="0.25">
      <c r="A18" s="788"/>
      <c r="B18" s="844"/>
      <c r="C18" s="847" t="s">
        <v>627</v>
      </c>
      <c r="D18" s="805">
        <v>3</v>
      </c>
      <c r="E18" s="805">
        <v>1</v>
      </c>
      <c r="F18" s="805">
        <v>4</v>
      </c>
      <c r="G18" s="805">
        <v>15.315</v>
      </c>
      <c r="H18" s="806">
        <v>0</v>
      </c>
      <c r="I18" s="806">
        <v>1</v>
      </c>
      <c r="J18" s="806">
        <v>1</v>
      </c>
      <c r="K18" s="806">
        <v>0</v>
      </c>
      <c r="L18" s="826">
        <f t="shared" si="0"/>
        <v>2.3438085952148802E-6</v>
      </c>
      <c r="M18" s="840">
        <v>-0.75</v>
      </c>
      <c r="N18" s="808">
        <f t="shared" si="1"/>
        <v>-1</v>
      </c>
    </row>
    <row r="19" spans="1:14" x14ac:dyDescent="0.25">
      <c r="A19" s="788"/>
      <c r="B19" s="844" t="s">
        <v>227</v>
      </c>
      <c r="C19" s="848" t="s">
        <v>274</v>
      </c>
      <c r="D19" s="810">
        <v>0</v>
      </c>
      <c r="E19" s="810">
        <v>0</v>
      </c>
      <c r="F19" s="810">
        <v>0</v>
      </c>
      <c r="G19" s="810">
        <v>0</v>
      </c>
      <c r="H19" s="801">
        <v>1</v>
      </c>
      <c r="I19" s="801">
        <v>0</v>
      </c>
      <c r="J19" s="801">
        <v>1</v>
      </c>
      <c r="K19" s="801">
        <v>0</v>
      </c>
      <c r="L19" s="826">
        <f t="shared" si="0"/>
        <v>2.3438085952148802E-6</v>
      </c>
      <c r="M19" s="838" t="s">
        <v>263</v>
      </c>
      <c r="N19" s="803" t="s">
        <v>263</v>
      </c>
    </row>
    <row r="20" spans="1:14" x14ac:dyDescent="0.25">
      <c r="A20" s="788"/>
      <c r="B20" s="844"/>
      <c r="C20" s="847" t="s">
        <v>539</v>
      </c>
      <c r="D20" s="849">
        <v>0</v>
      </c>
      <c r="E20" s="849">
        <v>0</v>
      </c>
      <c r="F20" s="849">
        <v>0</v>
      </c>
      <c r="G20" s="849">
        <v>0</v>
      </c>
      <c r="H20" s="806">
        <v>1</v>
      </c>
      <c r="I20" s="806">
        <v>0</v>
      </c>
      <c r="J20" s="806">
        <v>1</v>
      </c>
      <c r="K20" s="806">
        <v>0</v>
      </c>
      <c r="L20" s="826">
        <f t="shared" si="0"/>
        <v>2.3438085952148802E-6</v>
      </c>
      <c r="M20" s="840" t="s">
        <v>263</v>
      </c>
      <c r="N20" s="808" t="s">
        <v>263</v>
      </c>
    </row>
    <row r="21" spans="1:14" ht="14.25" customHeight="1" x14ac:dyDescent="0.25">
      <c r="A21" s="788"/>
      <c r="B21" s="844" t="s">
        <v>629</v>
      </c>
      <c r="C21" s="845" t="s">
        <v>279</v>
      </c>
      <c r="D21" s="810">
        <v>43548</v>
      </c>
      <c r="E21" s="810">
        <v>95044</v>
      </c>
      <c r="F21" s="810">
        <v>143847</v>
      </c>
      <c r="G21" s="810">
        <v>1140216.5522799999</v>
      </c>
      <c r="H21" s="801">
        <v>51077</v>
      </c>
      <c r="I21" s="801">
        <v>89238</v>
      </c>
      <c r="J21" s="801">
        <v>143350</v>
      </c>
      <c r="K21" s="801">
        <v>1292232.0288600002</v>
      </c>
      <c r="L21" s="826">
        <f t="shared" si="0"/>
        <v>0.32887150303757595</v>
      </c>
      <c r="M21" s="838">
        <v>1.2432175017317016E-2</v>
      </c>
      <c r="N21" s="803">
        <f t="shared" si="1"/>
        <v>0.13332158376058217</v>
      </c>
    </row>
    <row r="22" spans="1:14" x14ac:dyDescent="0.25">
      <c r="A22" s="788"/>
      <c r="B22" s="844"/>
      <c r="C22" s="847" t="s">
        <v>630</v>
      </c>
      <c r="D22" s="849">
        <v>43548</v>
      </c>
      <c r="E22" s="849">
        <v>95044</v>
      </c>
      <c r="F22" s="849">
        <v>143847</v>
      </c>
      <c r="G22" s="849">
        <v>1140216.5522799999</v>
      </c>
      <c r="H22" s="806">
        <v>51077</v>
      </c>
      <c r="I22" s="806">
        <v>89238</v>
      </c>
      <c r="J22" s="806">
        <v>143350</v>
      </c>
      <c r="K22" s="806">
        <v>1292232.0288600002</v>
      </c>
      <c r="L22" s="826">
        <f t="shared" si="0"/>
        <v>0.32887150303757595</v>
      </c>
      <c r="M22" s="840">
        <v>1.2432175017317016E-2</v>
      </c>
      <c r="N22" s="808">
        <f t="shared" si="1"/>
        <v>0.13332158376058217</v>
      </c>
    </row>
    <row r="23" spans="1:14" x14ac:dyDescent="0.25">
      <c r="A23" s="788"/>
      <c r="B23" s="844" t="s">
        <v>289</v>
      </c>
      <c r="C23" s="848" t="s">
        <v>633</v>
      </c>
      <c r="D23" s="810">
        <v>1</v>
      </c>
      <c r="E23" s="810">
        <v>0</v>
      </c>
      <c r="F23" s="810">
        <v>1</v>
      </c>
      <c r="G23" s="810">
        <v>0</v>
      </c>
      <c r="H23" s="801">
        <v>1</v>
      </c>
      <c r="I23" s="801">
        <v>1</v>
      </c>
      <c r="J23" s="801">
        <v>2</v>
      </c>
      <c r="K23" s="801">
        <v>0</v>
      </c>
      <c r="L23" s="826">
        <f t="shared" si="0"/>
        <v>4.6876171904297605E-6</v>
      </c>
      <c r="M23" s="838">
        <v>1</v>
      </c>
      <c r="N23" s="808" t="s">
        <v>263</v>
      </c>
    </row>
    <row r="24" spans="1:14" ht="15" customHeight="1" x14ac:dyDescent="0.25">
      <c r="A24" s="788"/>
      <c r="B24" s="844"/>
      <c r="C24" s="845" t="s">
        <v>292</v>
      </c>
      <c r="D24" s="810">
        <v>9330</v>
      </c>
      <c r="E24" s="810">
        <v>6080</v>
      </c>
      <c r="F24" s="810">
        <v>15496</v>
      </c>
      <c r="G24" s="810">
        <v>108681.85153</v>
      </c>
      <c r="H24" s="801">
        <v>10414</v>
      </c>
      <c r="I24" s="801">
        <v>6355</v>
      </c>
      <c r="J24" s="801">
        <v>16825</v>
      </c>
      <c r="K24" s="801">
        <v>136119.84054000003</v>
      </c>
      <c r="L24" s="826">
        <f t="shared" si="0"/>
        <v>3.9303326333158327E-2</v>
      </c>
      <c r="M24" s="838">
        <v>8.8189487345879294E-2</v>
      </c>
      <c r="N24" s="803">
        <f t="shared" si="1"/>
        <v>0.25246155290633954</v>
      </c>
    </row>
    <row r="25" spans="1:14" ht="15" customHeight="1" x14ac:dyDescent="0.25">
      <c r="A25" s="788"/>
      <c r="B25" s="844"/>
      <c r="C25" s="845" t="s">
        <v>492</v>
      </c>
      <c r="D25" s="810">
        <v>2</v>
      </c>
      <c r="E25" s="810">
        <v>0</v>
      </c>
      <c r="F25" s="810">
        <v>3</v>
      </c>
      <c r="G25" s="810">
        <v>16</v>
      </c>
      <c r="H25" s="801">
        <v>0</v>
      </c>
      <c r="I25" s="801">
        <v>0</v>
      </c>
      <c r="J25" s="801">
        <v>0</v>
      </c>
      <c r="K25" s="801">
        <v>0</v>
      </c>
      <c r="L25" s="826">
        <f t="shared" si="0"/>
        <v>0</v>
      </c>
      <c r="M25" s="838">
        <v>-1</v>
      </c>
      <c r="N25" s="803">
        <f t="shared" si="1"/>
        <v>-1</v>
      </c>
    </row>
    <row r="26" spans="1:14" ht="15" customHeight="1" x14ac:dyDescent="0.25">
      <c r="A26" s="788"/>
      <c r="B26" s="844"/>
      <c r="C26" s="848" t="s">
        <v>634</v>
      </c>
      <c r="D26" s="810">
        <v>6</v>
      </c>
      <c r="E26" s="810">
        <v>7</v>
      </c>
      <c r="F26" s="810">
        <v>13</v>
      </c>
      <c r="G26" s="810">
        <v>28.53</v>
      </c>
      <c r="H26" s="801">
        <v>6</v>
      </c>
      <c r="I26" s="801">
        <v>4</v>
      </c>
      <c r="J26" s="801">
        <v>10</v>
      </c>
      <c r="K26" s="801">
        <v>112.45277</v>
      </c>
      <c r="L26" s="826">
        <f t="shared" si="0"/>
        <v>2.3438085952148805E-5</v>
      </c>
      <c r="M26" s="838">
        <v>-0.23076923076923078</v>
      </c>
      <c r="N26" s="803">
        <f t="shared" si="1"/>
        <v>2.9415622152120573</v>
      </c>
    </row>
    <row r="27" spans="1:14" x14ac:dyDescent="0.25">
      <c r="A27" s="788"/>
      <c r="B27" s="844"/>
      <c r="C27" s="847" t="s">
        <v>635</v>
      </c>
      <c r="D27" s="849">
        <v>9339</v>
      </c>
      <c r="E27" s="849">
        <v>6087</v>
      </c>
      <c r="F27" s="849">
        <v>15513</v>
      </c>
      <c r="G27" s="849">
        <v>108726.38153</v>
      </c>
      <c r="H27" s="806">
        <v>10421</v>
      </c>
      <c r="I27" s="806">
        <v>6360</v>
      </c>
      <c r="J27" s="806">
        <v>16837</v>
      </c>
      <c r="K27" s="806">
        <v>136232.29331000004</v>
      </c>
      <c r="L27" s="826">
        <f t="shared" si="0"/>
        <v>3.933145203630091E-2</v>
      </c>
      <c r="M27" s="840">
        <v>8.7838713859717366E-2</v>
      </c>
      <c r="N27" s="808">
        <f t="shared" si="1"/>
        <v>0.25298286757028288</v>
      </c>
    </row>
    <row r="28" spans="1:14" ht="14.25" customHeight="1" x14ac:dyDescent="0.25">
      <c r="A28" s="788"/>
      <c r="B28" s="844" t="s">
        <v>636</v>
      </c>
      <c r="C28" s="845" t="s">
        <v>298</v>
      </c>
      <c r="D28" s="810">
        <v>14886</v>
      </c>
      <c r="E28" s="810">
        <v>2797</v>
      </c>
      <c r="F28" s="810">
        <v>19607</v>
      </c>
      <c r="G28" s="810">
        <v>273007.11358999996</v>
      </c>
      <c r="H28" s="801">
        <v>14205</v>
      </c>
      <c r="I28" s="801">
        <v>3000</v>
      </c>
      <c r="J28" s="801">
        <v>18604</v>
      </c>
      <c r="K28" s="801">
        <v>251990.49705999999</v>
      </c>
      <c r="L28" s="826">
        <f t="shared" si="0"/>
        <v>4.032522688067202E-2</v>
      </c>
      <c r="M28" s="838">
        <v>-2.7031612282983657E-2</v>
      </c>
      <c r="N28" s="803">
        <f t="shared" si="1"/>
        <v>-7.6981937406812653E-2</v>
      </c>
    </row>
    <row r="29" spans="1:14" x14ac:dyDescent="0.25">
      <c r="A29" s="788"/>
      <c r="B29" s="844"/>
      <c r="C29" s="847" t="s">
        <v>639</v>
      </c>
      <c r="D29" s="849">
        <v>14886</v>
      </c>
      <c r="E29" s="849">
        <v>2797</v>
      </c>
      <c r="F29" s="849">
        <v>19607</v>
      </c>
      <c r="G29" s="849">
        <v>273007.11358999996</v>
      </c>
      <c r="H29" s="806">
        <v>14205</v>
      </c>
      <c r="I29" s="806">
        <v>3000</v>
      </c>
      <c r="J29" s="806">
        <v>18604</v>
      </c>
      <c r="K29" s="806">
        <v>251990.49705999999</v>
      </c>
      <c r="L29" s="826">
        <f t="shared" si="0"/>
        <v>4.032522688067202E-2</v>
      </c>
      <c r="M29" s="840">
        <v>-2.7031612282983657E-2</v>
      </c>
      <c r="N29" s="808">
        <f t="shared" si="1"/>
        <v>-7.6981937406812653E-2</v>
      </c>
    </row>
    <row r="30" spans="1:14" x14ac:dyDescent="0.25">
      <c r="A30" s="788"/>
      <c r="B30" s="844" t="s">
        <v>299</v>
      </c>
      <c r="C30" s="848" t="s">
        <v>640</v>
      </c>
      <c r="D30" s="850">
        <v>1</v>
      </c>
      <c r="E30" s="850">
        <v>0</v>
      </c>
      <c r="F30" s="850">
        <v>1</v>
      </c>
      <c r="G30" s="850">
        <v>4.5</v>
      </c>
      <c r="H30" s="851">
        <v>0</v>
      </c>
      <c r="I30" s="851">
        <v>0</v>
      </c>
      <c r="J30" s="851">
        <v>0</v>
      </c>
      <c r="K30" s="851">
        <v>0</v>
      </c>
      <c r="L30" s="826">
        <f t="shared" si="0"/>
        <v>0</v>
      </c>
      <c r="M30" s="852">
        <v>-1</v>
      </c>
      <c r="N30" s="853">
        <f t="shared" si="1"/>
        <v>-1</v>
      </c>
    </row>
    <row r="31" spans="1:14" x14ac:dyDescent="0.25">
      <c r="A31" s="788"/>
      <c r="B31" s="844"/>
      <c r="C31" s="848" t="s">
        <v>301</v>
      </c>
      <c r="D31" s="810">
        <v>143</v>
      </c>
      <c r="E31" s="810">
        <v>1</v>
      </c>
      <c r="F31" s="810">
        <v>152</v>
      </c>
      <c r="G31" s="810">
        <v>290.91699999999997</v>
      </c>
      <c r="H31" s="801">
        <v>144</v>
      </c>
      <c r="I31" s="801">
        <v>0</v>
      </c>
      <c r="J31" s="801">
        <v>150</v>
      </c>
      <c r="K31" s="801">
        <v>270.43799999999999</v>
      </c>
      <c r="L31" s="826">
        <f t="shared" si="0"/>
        <v>3.3750843771094278E-4</v>
      </c>
      <c r="M31" s="838">
        <v>0</v>
      </c>
      <c r="N31" s="803">
        <f t="shared" si="1"/>
        <v>-7.0394648645489902E-2</v>
      </c>
    </row>
    <row r="32" spans="1:14" x14ac:dyDescent="0.25">
      <c r="A32" s="788"/>
      <c r="B32" s="844"/>
      <c r="C32" s="848" t="s">
        <v>641</v>
      </c>
      <c r="D32" s="810">
        <v>1</v>
      </c>
      <c r="E32" s="810">
        <v>0</v>
      </c>
      <c r="F32" s="810">
        <v>1</v>
      </c>
      <c r="G32" s="810">
        <v>2.5</v>
      </c>
      <c r="H32" s="801">
        <v>1</v>
      </c>
      <c r="I32" s="801">
        <v>0</v>
      </c>
      <c r="J32" s="801">
        <v>1</v>
      </c>
      <c r="K32" s="801">
        <v>0</v>
      </c>
      <c r="L32" s="826">
        <f t="shared" si="0"/>
        <v>2.3438085952148802E-6</v>
      </c>
      <c r="M32" s="838">
        <v>0</v>
      </c>
      <c r="N32" s="803">
        <f t="shared" si="1"/>
        <v>-1</v>
      </c>
    </row>
    <row r="33" spans="1:14" x14ac:dyDescent="0.25">
      <c r="A33" s="788"/>
      <c r="B33" s="844"/>
      <c r="C33" s="848" t="s">
        <v>642</v>
      </c>
      <c r="D33" s="810">
        <v>10</v>
      </c>
      <c r="E33" s="810">
        <v>0</v>
      </c>
      <c r="F33" s="810">
        <v>10</v>
      </c>
      <c r="G33" s="810">
        <v>12</v>
      </c>
      <c r="H33" s="801">
        <v>7</v>
      </c>
      <c r="I33" s="801">
        <v>0</v>
      </c>
      <c r="J33" s="801">
        <v>7</v>
      </c>
      <c r="K33" s="801">
        <v>0</v>
      </c>
      <c r="L33" s="826">
        <f t="shared" si="0"/>
        <v>1.6406660166504164E-5</v>
      </c>
      <c r="M33" s="838">
        <v>-0.3</v>
      </c>
      <c r="N33" s="803">
        <f t="shared" si="1"/>
        <v>-1</v>
      </c>
    </row>
    <row r="34" spans="1:14" x14ac:dyDescent="0.25">
      <c r="A34" s="788"/>
      <c r="B34" s="844"/>
      <c r="C34" s="847" t="s">
        <v>643</v>
      </c>
      <c r="D34" s="849">
        <v>155</v>
      </c>
      <c r="E34" s="849">
        <v>1</v>
      </c>
      <c r="F34" s="849">
        <v>164</v>
      </c>
      <c r="G34" s="849">
        <v>309.91699999999997</v>
      </c>
      <c r="H34" s="806">
        <v>152</v>
      </c>
      <c r="I34" s="806">
        <v>0</v>
      </c>
      <c r="J34" s="806">
        <v>158</v>
      </c>
      <c r="K34" s="806">
        <v>270.43799999999999</v>
      </c>
      <c r="L34" s="826">
        <f t="shared" si="0"/>
        <v>3.5625890647266183E-4</v>
      </c>
      <c r="M34" s="840">
        <v>-2.564102564102564E-2</v>
      </c>
      <c r="N34" s="808">
        <f t="shared" si="1"/>
        <v>-0.12738571940229154</v>
      </c>
    </row>
    <row r="35" spans="1:14" ht="14.25" customHeight="1" x14ac:dyDescent="0.25">
      <c r="A35" s="788"/>
      <c r="B35" s="844" t="s">
        <v>644</v>
      </c>
      <c r="C35" s="845" t="s">
        <v>306</v>
      </c>
      <c r="D35" s="810">
        <v>358</v>
      </c>
      <c r="E35" s="810">
        <v>1</v>
      </c>
      <c r="F35" s="810">
        <v>386</v>
      </c>
      <c r="G35" s="810">
        <v>518.03305999999998</v>
      </c>
      <c r="H35" s="801">
        <v>416</v>
      </c>
      <c r="I35" s="801">
        <v>0</v>
      </c>
      <c r="J35" s="801">
        <v>450</v>
      </c>
      <c r="K35" s="801">
        <v>1050.47615</v>
      </c>
      <c r="L35" s="826">
        <f t="shared" si="0"/>
        <v>9.7502437560939028E-4</v>
      </c>
      <c r="M35" s="838">
        <v>0.15877437325905291</v>
      </c>
      <c r="N35" s="803">
        <f t="shared" si="1"/>
        <v>1.0278168153978435</v>
      </c>
    </row>
    <row r="36" spans="1:14" ht="14.25" customHeight="1" x14ac:dyDescent="0.25">
      <c r="A36" s="788"/>
      <c r="B36" s="844"/>
      <c r="C36" s="845" t="s">
        <v>645</v>
      </c>
      <c r="D36" s="810">
        <v>335</v>
      </c>
      <c r="E36" s="810">
        <v>6</v>
      </c>
      <c r="F36" s="810">
        <v>362</v>
      </c>
      <c r="G36" s="810">
        <v>792.83399999999995</v>
      </c>
      <c r="H36" s="801">
        <v>279</v>
      </c>
      <c r="I36" s="801">
        <v>4</v>
      </c>
      <c r="J36" s="801">
        <v>301</v>
      </c>
      <c r="K36" s="801">
        <v>959.40330000000006</v>
      </c>
      <c r="L36" s="826">
        <f t="shared" si="0"/>
        <v>6.6329783244581115E-4</v>
      </c>
      <c r="M36" s="838">
        <v>-0.17008797653958943</v>
      </c>
      <c r="N36" s="803">
        <f t="shared" si="1"/>
        <v>0.21009353786542975</v>
      </c>
    </row>
    <row r="37" spans="1:14" x14ac:dyDescent="0.25">
      <c r="A37" s="788"/>
      <c r="B37" s="844"/>
      <c r="C37" s="845" t="s">
        <v>304</v>
      </c>
      <c r="D37" s="810">
        <v>5298</v>
      </c>
      <c r="E37" s="810">
        <v>456</v>
      </c>
      <c r="F37" s="810">
        <v>5977</v>
      </c>
      <c r="G37" s="810">
        <v>33884.308300000004</v>
      </c>
      <c r="H37" s="801">
        <v>5275</v>
      </c>
      <c r="I37" s="801">
        <v>613</v>
      </c>
      <c r="J37" s="801">
        <v>6072</v>
      </c>
      <c r="K37" s="801">
        <v>40236.946869999992</v>
      </c>
      <c r="L37" s="826">
        <f t="shared" si="0"/>
        <v>1.3800345008625215E-2</v>
      </c>
      <c r="M37" s="838">
        <v>2.3288147375738616E-2</v>
      </c>
      <c r="N37" s="803">
        <f t="shared" si="1"/>
        <v>0.18748024937549004</v>
      </c>
    </row>
    <row r="38" spans="1:14" x14ac:dyDescent="0.25">
      <c r="A38" s="788"/>
      <c r="B38" s="844"/>
      <c r="C38" s="848" t="s">
        <v>647</v>
      </c>
      <c r="D38" s="810">
        <v>0</v>
      </c>
      <c r="E38" s="810">
        <v>0</v>
      </c>
      <c r="F38" s="810">
        <v>0</v>
      </c>
      <c r="G38" s="810">
        <v>0</v>
      </c>
      <c r="H38" s="801">
        <v>1</v>
      </c>
      <c r="I38" s="801">
        <v>1</v>
      </c>
      <c r="J38" s="801">
        <v>2</v>
      </c>
      <c r="K38" s="801">
        <v>0</v>
      </c>
      <c r="L38" s="826">
        <f t="shared" si="0"/>
        <v>4.6876171904297605E-6</v>
      </c>
      <c r="M38" s="838" t="s">
        <v>263</v>
      </c>
      <c r="N38" s="803" t="s">
        <v>263</v>
      </c>
    </row>
    <row r="39" spans="1:14" x14ac:dyDescent="0.25">
      <c r="A39" s="788"/>
      <c r="B39" s="844"/>
      <c r="C39" s="847" t="s">
        <v>652</v>
      </c>
      <c r="D39" s="849">
        <v>5991</v>
      </c>
      <c r="E39" s="849">
        <v>463</v>
      </c>
      <c r="F39" s="849">
        <v>6725</v>
      </c>
      <c r="G39" s="849">
        <v>35195.175360000008</v>
      </c>
      <c r="H39" s="806">
        <v>5971</v>
      </c>
      <c r="I39" s="806">
        <v>618</v>
      </c>
      <c r="J39" s="806">
        <v>6825</v>
      </c>
      <c r="K39" s="806">
        <v>42246.826319999993</v>
      </c>
      <c r="L39" s="826">
        <f t="shared" si="0"/>
        <v>1.5443354833870847E-2</v>
      </c>
      <c r="M39" s="840">
        <v>2.0917260613572977E-2</v>
      </c>
      <c r="N39" s="808">
        <f t="shared" si="1"/>
        <v>0.20035845504024172</v>
      </c>
    </row>
    <row r="40" spans="1:14" x14ac:dyDescent="0.25">
      <c r="A40" s="788"/>
      <c r="B40" s="844" t="s">
        <v>309</v>
      </c>
      <c r="C40" s="845" t="s">
        <v>653</v>
      </c>
      <c r="D40" s="800">
        <v>319</v>
      </c>
      <c r="E40" s="800">
        <v>39</v>
      </c>
      <c r="F40" s="800">
        <v>393</v>
      </c>
      <c r="G40" s="800">
        <v>618.76199999999994</v>
      </c>
      <c r="H40" s="801">
        <v>207</v>
      </c>
      <c r="I40" s="801">
        <v>26</v>
      </c>
      <c r="J40" s="801">
        <v>268</v>
      </c>
      <c r="K40" s="801">
        <v>632.38599999999997</v>
      </c>
      <c r="L40" s="826">
        <f t="shared" si="0"/>
        <v>5.4610740268506714E-4</v>
      </c>
      <c r="M40" s="838">
        <v>-0.34916201117318435</v>
      </c>
      <c r="N40" s="803">
        <f t="shared" si="1"/>
        <v>2.2018158839747795E-2</v>
      </c>
    </row>
    <row r="41" spans="1:14" ht="16.5" customHeight="1" x14ac:dyDescent="0.25">
      <c r="A41" s="788"/>
      <c r="B41" s="844"/>
      <c r="C41" s="845" t="s">
        <v>311</v>
      </c>
      <c r="D41" s="800">
        <v>12145</v>
      </c>
      <c r="E41" s="800">
        <v>31439</v>
      </c>
      <c r="F41" s="800">
        <v>49718</v>
      </c>
      <c r="G41" s="800">
        <v>453211.15500000003</v>
      </c>
      <c r="H41" s="801">
        <v>13613</v>
      </c>
      <c r="I41" s="801">
        <v>32351</v>
      </c>
      <c r="J41" s="801">
        <v>49874</v>
      </c>
      <c r="K41" s="801">
        <v>501951.88799999998</v>
      </c>
      <c r="L41" s="826">
        <f t="shared" si="0"/>
        <v>0.10773081827045676</v>
      </c>
      <c r="M41" s="838">
        <v>5.4607195301027901E-2</v>
      </c>
      <c r="N41" s="803">
        <f t="shared" si="1"/>
        <v>0.10754530744063426</v>
      </c>
    </row>
    <row r="42" spans="1:14" ht="15.75" customHeight="1" x14ac:dyDescent="0.25">
      <c r="A42" s="788"/>
      <c r="B42" s="844"/>
      <c r="C42" s="845" t="s">
        <v>314</v>
      </c>
      <c r="D42" s="800">
        <v>89</v>
      </c>
      <c r="E42" s="800">
        <v>29654</v>
      </c>
      <c r="F42" s="800">
        <v>33337</v>
      </c>
      <c r="G42" s="800">
        <v>458111.033</v>
      </c>
      <c r="H42" s="801">
        <v>40</v>
      </c>
      <c r="I42" s="801">
        <v>30633</v>
      </c>
      <c r="J42" s="801">
        <v>33884</v>
      </c>
      <c r="K42" s="801">
        <v>461043.64600000001</v>
      </c>
      <c r="L42" s="826">
        <f t="shared" si="0"/>
        <v>7.1891641041026022E-2</v>
      </c>
      <c r="M42" s="838">
        <v>3.1267861345526678E-2</v>
      </c>
      <c r="N42" s="803">
        <f t="shared" si="1"/>
        <v>6.4015332282992892E-3</v>
      </c>
    </row>
    <row r="43" spans="1:14" ht="15.75" customHeight="1" x14ac:dyDescent="0.25">
      <c r="A43" s="788"/>
      <c r="B43" s="844"/>
      <c r="C43" s="845" t="s">
        <v>684</v>
      </c>
      <c r="D43" s="800">
        <v>41</v>
      </c>
      <c r="E43" s="800">
        <v>11</v>
      </c>
      <c r="F43" s="800">
        <v>67</v>
      </c>
      <c r="G43" s="800">
        <v>152.31700000000001</v>
      </c>
      <c r="H43" s="801">
        <v>9</v>
      </c>
      <c r="I43" s="801">
        <v>0</v>
      </c>
      <c r="J43" s="801">
        <v>11</v>
      </c>
      <c r="K43" s="801">
        <v>12.5</v>
      </c>
      <c r="L43" s="826">
        <f t="shared" si="0"/>
        <v>2.1094277356933924E-5</v>
      </c>
      <c r="M43" s="838">
        <v>-0.82692307692307687</v>
      </c>
      <c r="N43" s="803">
        <f t="shared" si="1"/>
        <v>-0.91793430805491183</v>
      </c>
    </row>
    <row r="44" spans="1:14" x14ac:dyDescent="0.25">
      <c r="A44" s="788"/>
      <c r="B44" s="844"/>
      <c r="C44" s="847" t="s">
        <v>608</v>
      </c>
      <c r="D44" s="805">
        <f>SUM(D40:D43)</f>
        <v>12594</v>
      </c>
      <c r="E44" s="805">
        <f t="shared" ref="E44:F44" si="2">SUM(E40:E43)</f>
        <v>61143</v>
      </c>
      <c r="F44" s="805">
        <f t="shared" si="2"/>
        <v>83515</v>
      </c>
      <c r="G44" s="805">
        <f>(SUM(G40:G43))</f>
        <v>912093.26699999999</v>
      </c>
      <c r="H44" s="806">
        <v>13869</v>
      </c>
      <c r="I44" s="806">
        <v>63010</v>
      </c>
      <c r="J44" s="806">
        <v>84037</v>
      </c>
      <c r="K44" s="806">
        <v>963640.42</v>
      </c>
      <c r="L44" s="826">
        <f t="shared" si="0"/>
        <v>0.18018966099152478</v>
      </c>
      <c r="M44" s="840">
        <v>4.2610900904566228E-2</v>
      </c>
      <c r="N44" s="808">
        <f t="shared" si="1"/>
        <v>5.6515221485567715E-2</v>
      </c>
    </row>
    <row r="45" spans="1:14" x14ac:dyDescent="0.25">
      <c r="A45" s="788"/>
      <c r="B45" s="811" t="s">
        <v>657</v>
      </c>
      <c r="C45" s="812"/>
      <c r="D45" s="813">
        <f>+D44+D39+D34+D29+D27+D22+D20+D18+D11+D15+D9</f>
        <v>111674</v>
      </c>
      <c r="E45" s="813">
        <f>+E44+E39+E34+E29+E27+E22+E20+E18+E11+E15+E9</f>
        <v>294697</v>
      </c>
      <c r="F45" s="813">
        <f>+F44+F39+F34+F29+F27+F22+F20+F18+F11+F15+F9</f>
        <v>438950</v>
      </c>
      <c r="G45" s="813">
        <f>(+G44+G39+G34+G29+G27+G22+G20+G18+G11+G15+G9)</f>
        <v>5056526.6518199993</v>
      </c>
      <c r="H45" s="806">
        <f>+H44+H39+H34+H29+H27+H22+H20+H18+H11+H15+H9</f>
        <v>121942</v>
      </c>
      <c r="I45" s="806">
        <f>+I44+I39+I34+I29+I27+I22+I20+I18+I11+I15+I9</f>
        <v>304714</v>
      </c>
      <c r="J45" s="806">
        <f>+J44+J39+J34+J29+J27+J22+J20+J18+J11+J15+J9</f>
        <v>442944</v>
      </c>
      <c r="K45" s="806">
        <f>(+K44+K39+K34+K29+K27+K22+K20+K18+K11+K15+K9)</f>
        <v>5491805.2407600004</v>
      </c>
      <c r="L45" s="814">
        <f t="shared" si="0"/>
        <v>1</v>
      </c>
      <c r="M45" s="814">
        <v>4.9917439974801352E-2</v>
      </c>
      <c r="N45" s="815">
        <f t="shared" si="1"/>
        <v>8.6082526388609248E-2</v>
      </c>
    </row>
    <row r="46" spans="1:14" x14ac:dyDescent="0.25">
      <c r="B46" s="841" t="s">
        <v>685</v>
      </c>
      <c r="C46" s="841"/>
      <c r="D46" s="841"/>
      <c r="E46" s="841"/>
      <c r="F46" s="841"/>
      <c r="G46" s="841"/>
      <c r="H46" s="841"/>
      <c r="I46" s="841"/>
      <c r="J46" s="841"/>
      <c r="K46" s="841"/>
      <c r="L46" s="841"/>
      <c r="M46" s="841"/>
      <c r="N46" s="841"/>
    </row>
    <row r="47" spans="1:14" x14ac:dyDescent="0.25">
      <c r="B47" s="817" t="s">
        <v>659</v>
      </c>
      <c r="C47" s="842"/>
      <c r="D47" s="842"/>
      <c r="E47" s="842"/>
      <c r="F47" s="842"/>
      <c r="G47" s="842"/>
      <c r="H47" s="842"/>
      <c r="I47" s="842"/>
      <c r="J47" s="842"/>
      <c r="K47" s="842"/>
      <c r="L47" s="842"/>
      <c r="M47" s="842"/>
      <c r="N47" s="842"/>
    </row>
    <row r="48" spans="1:14" x14ac:dyDescent="0.25">
      <c r="B48" s="818" t="s">
        <v>660</v>
      </c>
      <c r="C48" s="818"/>
      <c r="D48" s="818"/>
      <c r="E48" s="818"/>
      <c r="F48" s="818"/>
      <c r="G48" s="818"/>
      <c r="H48" s="818"/>
      <c r="I48" s="818"/>
      <c r="J48" s="818"/>
      <c r="K48" s="818"/>
      <c r="L48" s="818"/>
      <c r="M48" s="818"/>
      <c r="N48" s="818"/>
    </row>
    <row r="49" spans="2:14" x14ac:dyDescent="0.25">
      <c r="B49" s="818" t="s">
        <v>663</v>
      </c>
      <c r="C49" s="818"/>
      <c r="D49" s="818"/>
      <c r="E49" s="818"/>
      <c r="F49" s="818"/>
      <c r="G49" s="818"/>
      <c r="H49" s="818"/>
      <c r="I49" s="818"/>
      <c r="J49" s="818"/>
      <c r="K49" s="818"/>
      <c r="L49" s="818"/>
      <c r="M49" s="818"/>
      <c r="N49" s="818"/>
    </row>
    <row r="50" spans="2:14" x14ac:dyDescent="0.25">
      <c r="K50" s="787"/>
      <c r="L50" s="787"/>
    </row>
  </sheetData>
  <mergeCells count="28">
    <mergeCell ref="B46:N46"/>
    <mergeCell ref="B48:N48"/>
    <mergeCell ref="B49:N49"/>
    <mergeCell ref="B23:B27"/>
    <mergeCell ref="B28:B29"/>
    <mergeCell ref="B30:B34"/>
    <mergeCell ref="B35:B39"/>
    <mergeCell ref="B40:B44"/>
    <mergeCell ref="B45:C45"/>
    <mergeCell ref="B6:B9"/>
    <mergeCell ref="B10:B11"/>
    <mergeCell ref="B12:B15"/>
    <mergeCell ref="B16:B18"/>
    <mergeCell ref="B19:B20"/>
    <mergeCell ref="B21:B22"/>
    <mergeCell ref="N3:N5"/>
    <mergeCell ref="D4:E4"/>
    <mergeCell ref="F4:F5"/>
    <mergeCell ref="G4:G5"/>
    <mergeCell ref="H4:I4"/>
    <mergeCell ref="J4:J5"/>
    <mergeCell ref="K4:K5"/>
    <mergeCell ref="B3:B5"/>
    <mergeCell ref="C3:C5"/>
    <mergeCell ref="D3:G3"/>
    <mergeCell ref="H3:K3"/>
    <mergeCell ref="L3:L5"/>
    <mergeCell ref="M3:M5"/>
  </mergeCells>
  <pageMargins left="0.7" right="0.7" top="0.75" bottom="0.75" header="0.3" footer="0.3"/>
  <pageSetup paperSize="175" scale="6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M45"/>
  <sheetViews>
    <sheetView topLeftCell="A13" workbookViewId="0">
      <selection activeCell="I25" sqref="I25"/>
    </sheetView>
  </sheetViews>
  <sheetFormatPr baseColWidth="10" defaultRowHeight="15" x14ac:dyDescent="0.25"/>
  <cols>
    <col min="1" max="1" width="5" style="854" bestFit="1" customWidth="1"/>
    <col min="2" max="2" width="17.7109375" style="854" customWidth="1"/>
    <col min="3" max="3" width="11.42578125" style="854"/>
    <col min="4" max="4" width="11" style="854" bestFit="1" customWidth="1"/>
    <col min="5" max="5" width="9.140625" style="854" bestFit="1" customWidth="1"/>
    <col min="6" max="6" width="9.85546875" style="854" bestFit="1" customWidth="1"/>
    <col min="7" max="7" width="11.42578125" style="854"/>
    <col min="8" max="8" width="11" style="854" bestFit="1" customWidth="1"/>
    <col min="9" max="9" width="9.140625" style="854" bestFit="1" customWidth="1"/>
    <col min="10" max="10" width="9.85546875" style="854" bestFit="1" customWidth="1"/>
    <col min="11" max="12" width="11.42578125" style="854"/>
    <col min="13" max="13" width="14.42578125" style="854" customWidth="1"/>
    <col min="14" max="16384" width="11.42578125" style="854"/>
  </cols>
  <sheetData>
    <row r="1" spans="1:13" x14ac:dyDescent="0.25">
      <c r="B1" s="855" t="s">
        <v>686</v>
      </c>
    </row>
    <row r="2" spans="1:13" ht="15.75" thickBot="1" x14ac:dyDescent="0.3">
      <c r="B2" s="856" t="s">
        <v>687</v>
      </c>
    </row>
    <row r="3" spans="1:13" ht="15" customHeight="1" x14ac:dyDescent="0.25">
      <c r="A3" s="857"/>
      <c r="B3" s="858"/>
      <c r="C3" s="859">
        <v>2016</v>
      </c>
      <c r="D3" s="860"/>
      <c r="E3" s="860"/>
      <c r="F3" s="860"/>
      <c r="G3" s="861">
        <v>2017</v>
      </c>
      <c r="H3" s="861"/>
      <c r="I3" s="861"/>
      <c r="J3" s="861"/>
      <c r="K3" s="861" t="s">
        <v>688</v>
      </c>
      <c r="L3" s="862" t="s">
        <v>689</v>
      </c>
      <c r="M3" s="857"/>
    </row>
    <row r="4" spans="1:13" ht="24" x14ac:dyDescent="0.25">
      <c r="A4" s="857"/>
      <c r="B4" s="858"/>
      <c r="C4" s="863" t="s">
        <v>690</v>
      </c>
      <c r="D4" s="864" t="s">
        <v>691</v>
      </c>
      <c r="E4" s="864" t="s">
        <v>692</v>
      </c>
      <c r="F4" s="864" t="s">
        <v>9</v>
      </c>
      <c r="G4" s="865" t="s">
        <v>690</v>
      </c>
      <c r="H4" s="865" t="s">
        <v>691</v>
      </c>
      <c r="I4" s="865" t="s">
        <v>692</v>
      </c>
      <c r="J4" s="865" t="s">
        <v>9</v>
      </c>
      <c r="K4" s="866"/>
      <c r="L4" s="867"/>
      <c r="M4" s="857"/>
    </row>
    <row r="5" spans="1:13" x14ac:dyDescent="0.25">
      <c r="A5" s="857"/>
      <c r="B5" s="868" t="s">
        <v>241</v>
      </c>
      <c r="C5" s="869">
        <v>16017</v>
      </c>
      <c r="D5" s="869">
        <v>1259</v>
      </c>
      <c r="E5" s="869">
        <v>46</v>
      </c>
      <c r="F5" s="870">
        <v>17322</v>
      </c>
      <c r="G5" s="869">
        <v>15851</v>
      </c>
      <c r="H5" s="869">
        <v>3880</v>
      </c>
      <c r="I5" s="869">
        <v>46</v>
      </c>
      <c r="J5" s="871">
        <v>19777</v>
      </c>
      <c r="K5" s="872">
        <v>3.1493450371639004E-2</v>
      </c>
      <c r="L5" s="873">
        <v>-1.0363988262471091E-2</v>
      </c>
      <c r="M5" s="857"/>
    </row>
    <row r="6" spans="1:13" x14ac:dyDescent="0.25">
      <c r="A6" s="857"/>
      <c r="B6" s="874" t="s">
        <v>249</v>
      </c>
      <c r="C6" s="869">
        <v>3617</v>
      </c>
      <c r="D6" s="869">
        <v>1360</v>
      </c>
      <c r="E6" s="869">
        <v>13</v>
      </c>
      <c r="F6" s="870">
        <v>4990</v>
      </c>
      <c r="G6" s="869">
        <v>3561</v>
      </c>
      <c r="H6" s="869">
        <v>30</v>
      </c>
      <c r="I6" s="869">
        <v>8</v>
      </c>
      <c r="J6" s="871">
        <v>3599</v>
      </c>
      <c r="K6" s="872">
        <v>7.0751483675103467E-3</v>
      </c>
      <c r="L6" s="873">
        <v>-1.5482444014376595E-2</v>
      </c>
      <c r="M6" s="857"/>
    </row>
    <row r="7" spans="1:13" x14ac:dyDescent="0.25">
      <c r="A7" s="857"/>
      <c r="B7" s="874" t="s">
        <v>256</v>
      </c>
      <c r="C7" s="869">
        <v>428</v>
      </c>
      <c r="D7" s="869"/>
      <c r="E7" s="869"/>
      <c r="F7" s="870">
        <v>428</v>
      </c>
      <c r="G7" s="869">
        <v>567</v>
      </c>
      <c r="H7" s="869"/>
      <c r="I7" s="869"/>
      <c r="J7" s="871">
        <v>567</v>
      </c>
      <c r="K7" s="872">
        <v>1.1265400517771319E-3</v>
      </c>
      <c r="L7" s="873">
        <v>0.32476635514018692</v>
      </c>
      <c r="M7" s="857"/>
    </row>
    <row r="8" spans="1:13" x14ac:dyDescent="0.25">
      <c r="A8" s="857"/>
      <c r="B8" s="874" t="s">
        <v>225</v>
      </c>
      <c r="C8" s="869">
        <v>11640</v>
      </c>
      <c r="D8" s="869">
        <v>275</v>
      </c>
      <c r="E8" s="869">
        <v>64</v>
      </c>
      <c r="F8" s="870">
        <v>11979</v>
      </c>
      <c r="G8" s="869">
        <v>10705</v>
      </c>
      <c r="H8" s="869">
        <v>159</v>
      </c>
      <c r="I8" s="869">
        <v>111</v>
      </c>
      <c r="J8" s="871">
        <v>10975</v>
      </c>
      <c r="K8" s="872">
        <v>2.1269155651277242E-2</v>
      </c>
      <c r="L8" s="873">
        <v>-8.0326460481099704E-2</v>
      </c>
      <c r="M8" s="857"/>
    </row>
    <row r="9" spans="1:13" x14ac:dyDescent="0.25">
      <c r="A9" s="857"/>
      <c r="B9" s="874" t="s">
        <v>625</v>
      </c>
      <c r="C9" s="869">
        <v>1788</v>
      </c>
      <c r="D9" s="869">
        <v>12</v>
      </c>
      <c r="E9" s="869">
        <v>1</v>
      </c>
      <c r="F9" s="870">
        <v>1801</v>
      </c>
      <c r="G9" s="869">
        <v>828</v>
      </c>
      <c r="H9" s="869"/>
      <c r="I9" s="869">
        <v>3</v>
      </c>
      <c r="J9" s="871">
        <v>831</v>
      </c>
      <c r="K9" s="872">
        <v>1.6451061073570815E-3</v>
      </c>
      <c r="L9" s="873">
        <v>-0.53691275167785235</v>
      </c>
      <c r="M9" s="857"/>
    </row>
    <row r="10" spans="1:13" x14ac:dyDescent="0.25">
      <c r="A10" s="857"/>
      <c r="B10" s="874" t="s">
        <v>227</v>
      </c>
      <c r="C10" s="869">
        <v>890</v>
      </c>
      <c r="D10" s="869">
        <v>6</v>
      </c>
      <c r="E10" s="869"/>
      <c r="F10" s="870">
        <v>896</v>
      </c>
      <c r="G10" s="869">
        <v>1421</v>
      </c>
      <c r="H10" s="869"/>
      <c r="I10" s="869">
        <v>2</v>
      </c>
      <c r="J10" s="871">
        <v>1423</v>
      </c>
      <c r="K10" s="872">
        <v>2.8233040803797254E-3</v>
      </c>
      <c r="L10" s="873">
        <v>0.59662921348314613</v>
      </c>
      <c r="M10" s="857"/>
    </row>
    <row r="11" spans="1:13" x14ac:dyDescent="0.25">
      <c r="A11" s="857"/>
      <c r="B11" s="874" t="s">
        <v>629</v>
      </c>
      <c r="C11" s="869">
        <v>36118</v>
      </c>
      <c r="D11" s="869">
        <v>215</v>
      </c>
      <c r="E11" s="869">
        <v>760</v>
      </c>
      <c r="F11" s="870">
        <v>37093</v>
      </c>
      <c r="G11" s="869">
        <v>38420</v>
      </c>
      <c r="H11" s="869">
        <v>275</v>
      </c>
      <c r="I11" s="869">
        <v>1421</v>
      </c>
      <c r="J11" s="871">
        <v>40116</v>
      </c>
      <c r="K11" s="872">
        <v>7.6334512855868439E-2</v>
      </c>
      <c r="L11" s="873">
        <v>6.373553352898842E-2</v>
      </c>
      <c r="M11" s="857"/>
    </row>
    <row r="12" spans="1:13" x14ac:dyDescent="0.25">
      <c r="A12" s="857"/>
      <c r="B12" s="874" t="s">
        <v>228</v>
      </c>
      <c r="C12" s="869">
        <v>115577</v>
      </c>
      <c r="D12" s="869">
        <v>576</v>
      </c>
      <c r="E12" s="869">
        <v>127</v>
      </c>
      <c r="F12" s="870">
        <v>116280</v>
      </c>
      <c r="G12" s="869">
        <v>134091</v>
      </c>
      <c r="H12" s="869">
        <v>454</v>
      </c>
      <c r="I12" s="869">
        <v>181</v>
      </c>
      <c r="J12" s="871">
        <v>134726</v>
      </c>
      <c r="K12" s="872">
        <v>0.26641778145122996</v>
      </c>
      <c r="L12" s="873">
        <v>0.16018758057398963</v>
      </c>
      <c r="M12" s="857"/>
    </row>
    <row r="13" spans="1:13" x14ac:dyDescent="0.25">
      <c r="A13" s="857"/>
      <c r="B13" s="874" t="s">
        <v>277</v>
      </c>
      <c r="C13" s="869">
        <v>97747</v>
      </c>
      <c r="D13" s="869">
        <v>544</v>
      </c>
      <c r="E13" s="869">
        <v>219</v>
      </c>
      <c r="F13" s="870">
        <v>98510</v>
      </c>
      <c r="G13" s="869">
        <v>79859</v>
      </c>
      <c r="H13" s="869">
        <v>492</v>
      </c>
      <c r="I13" s="869">
        <v>233</v>
      </c>
      <c r="J13" s="871">
        <v>80584</v>
      </c>
      <c r="K13" s="872">
        <v>0.15866730510559077</v>
      </c>
      <c r="L13" s="873">
        <v>-0.1830030589174092</v>
      </c>
      <c r="M13" s="857"/>
    </row>
    <row r="14" spans="1:13" x14ac:dyDescent="0.25">
      <c r="A14" s="857"/>
      <c r="B14" s="874" t="s">
        <v>229</v>
      </c>
      <c r="C14" s="869">
        <v>117122</v>
      </c>
      <c r="D14" s="869">
        <v>12980</v>
      </c>
      <c r="E14" s="869">
        <v>2429</v>
      </c>
      <c r="F14" s="870">
        <v>132531</v>
      </c>
      <c r="G14" s="869">
        <v>119938</v>
      </c>
      <c r="H14" s="869">
        <v>10557</v>
      </c>
      <c r="I14" s="869">
        <v>2470</v>
      </c>
      <c r="J14" s="871">
        <v>132965</v>
      </c>
      <c r="K14" s="872">
        <v>0.23829799070554786</v>
      </c>
      <c r="L14" s="873">
        <v>2.4043305271426396E-2</v>
      </c>
      <c r="M14" s="857"/>
    </row>
    <row r="15" spans="1:13" x14ac:dyDescent="0.25">
      <c r="A15" s="857"/>
      <c r="B15" s="874" t="s">
        <v>289</v>
      </c>
      <c r="C15" s="869">
        <v>84146</v>
      </c>
      <c r="D15" s="869">
        <v>656</v>
      </c>
      <c r="E15" s="869">
        <v>89</v>
      </c>
      <c r="F15" s="870">
        <v>84891</v>
      </c>
      <c r="G15" s="869">
        <v>85866</v>
      </c>
      <c r="H15" s="869">
        <v>990</v>
      </c>
      <c r="I15" s="869">
        <v>82</v>
      </c>
      <c r="J15" s="871">
        <v>86938</v>
      </c>
      <c r="K15" s="872">
        <v>0.17060227175642892</v>
      </c>
      <c r="L15" s="873">
        <v>2.0440662657761566E-2</v>
      </c>
      <c r="M15" s="857"/>
    </row>
    <row r="16" spans="1:13" x14ac:dyDescent="0.25">
      <c r="A16" s="857"/>
      <c r="B16" s="874" t="s">
        <v>636</v>
      </c>
      <c r="C16" s="869">
        <v>356</v>
      </c>
      <c r="D16" s="869">
        <v>1</v>
      </c>
      <c r="E16" s="869">
        <v>1</v>
      </c>
      <c r="F16" s="870">
        <v>358</v>
      </c>
      <c r="G16" s="869">
        <v>574</v>
      </c>
      <c r="H16" s="869">
        <v>8</v>
      </c>
      <c r="I16" s="869">
        <v>5</v>
      </c>
      <c r="J16" s="871">
        <v>587</v>
      </c>
      <c r="K16" s="872">
        <v>1.1404479536509236E-3</v>
      </c>
      <c r="L16" s="873">
        <v>0.61235955056179781</v>
      </c>
      <c r="M16" s="857"/>
    </row>
    <row r="17" spans="1:13" x14ac:dyDescent="0.25">
      <c r="A17" s="857"/>
      <c r="B17" s="874" t="s">
        <v>299</v>
      </c>
      <c r="C17" s="869">
        <v>6210</v>
      </c>
      <c r="D17" s="869"/>
      <c r="E17" s="869"/>
      <c r="F17" s="870">
        <v>6210</v>
      </c>
      <c r="G17" s="869">
        <v>5517</v>
      </c>
      <c r="H17" s="869">
        <v>3</v>
      </c>
      <c r="I17" s="869"/>
      <c r="J17" s="871">
        <v>5520</v>
      </c>
      <c r="K17" s="872">
        <v>1.0961413519672726E-2</v>
      </c>
      <c r="L17" s="873">
        <v>-0.11159420289855071</v>
      </c>
      <c r="M17" s="857"/>
    </row>
    <row r="18" spans="1:13" x14ac:dyDescent="0.25">
      <c r="A18" s="857"/>
      <c r="B18" s="874" t="s">
        <v>644</v>
      </c>
      <c r="C18" s="869">
        <v>18</v>
      </c>
      <c r="D18" s="869"/>
      <c r="E18" s="869"/>
      <c r="F18" s="870">
        <v>18</v>
      </c>
      <c r="G18" s="869">
        <v>11</v>
      </c>
      <c r="H18" s="869"/>
      <c r="I18" s="869"/>
      <c r="J18" s="871">
        <v>11</v>
      </c>
      <c r="K18" s="872">
        <v>2.1855274373101323E-5</v>
      </c>
      <c r="L18" s="873">
        <v>-0.38888888888888884</v>
      </c>
      <c r="M18" s="857"/>
    </row>
    <row r="19" spans="1:13" x14ac:dyDescent="0.25">
      <c r="A19" s="857"/>
      <c r="B19" s="874" t="s">
        <v>693</v>
      </c>
      <c r="C19" s="869">
        <v>1698</v>
      </c>
      <c r="D19" s="869"/>
      <c r="E19" s="869"/>
      <c r="F19" s="870">
        <v>1698</v>
      </c>
      <c r="G19" s="869">
        <v>2033</v>
      </c>
      <c r="H19" s="869"/>
      <c r="I19" s="869">
        <v>1</v>
      </c>
      <c r="J19" s="871">
        <v>2034</v>
      </c>
      <c r="K19" s="872">
        <v>4.0392520727740898E-3</v>
      </c>
      <c r="L19" s="873">
        <v>0.19729093050647828</v>
      </c>
      <c r="M19" s="857"/>
    </row>
    <row r="20" spans="1:13" x14ac:dyDescent="0.25">
      <c r="A20" s="857"/>
      <c r="B20" s="874" t="s">
        <v>309</v>
      </c>
      <c r="C20" s="869">
        <v>4251</v>
      </c>
      <c r="D20" s="869">
        <v>99</v>
      </c>
      <c r="E20" s="869">
        <v>32</v>
      </c>
      <c r="F20" s="870">
        <v>4382</v>
      </c>
      <c r="G20" s="869">
        <v>4069</v>
      </c>
      <c r="H20" s="869">
        <v>124</v>
      </c>
      <c r="I20" s="869">
        <v>49</v>
      </c>
      <c r="J20" s="871">
        <v>4242</v>
      </c>
      <c r="K20" s="872">
        <v>8.0844646749226624E-3</v>
      </c>
      <c r="L20" s="873">
        <v>-4.2813455657492394E-2</v>
      </c>
      <c r="M20" s="857"/>
    </row>
    <row r="21" spans="1:13" ht="15.75" thickBot="1" x14ac:dyDescent="0.3">
      <c r="A21" s="857"/>
      <c r="B21" s="875" t="s">
        <v>9</v>
      </c>
      <c r="C21" s="876">
        <v>497623</v>
      </c>
      <c r="D21" s="876">
        <v>17983</v>
      </c>
      <c r="E21" s="876">
        <v>3781</v>
      </c>
      <c r="F21" s="876">
        <v>519387</v>
      </c>
      <c r="G21" s="877">
        <v>503311</v>
      </c>
      <c r="H21" s="877">
        <v>16972</v>
      </c>
      <c r="I21" s="877">
        <v>4612</v>
      </c>
      <c r="J21" s="877">
        <v>524895</v>
      </c>
      <c r="K21" s="878">
        <v>1</v>
      </c>
      <c r="L21" s="879">
        <v>1.1430339835578396E-2</v>
      </c>
      <c r="M21" s="857"/>
    </row>
    <row r="22" spans="1:13" x14ac:dyDescent="0.25">
      <c r="B22" s="880" t="s">
        <v>50</v>
      </c>
      <c r="C22" s="880"/>
      <c r="D22" s="880"/>
      <c r="E22" s="880"/>
      <c r="F22" s="880"/>
      <c r="G22" s="880"/>
      <c r="H22" s="880"/>
      <c r="I22" s="880"/>
      <c r="J22" s="880"/>
      <c r="K22" s="880"/>
      <c r="L22" s="880"/>
    </row>
    <row r="24" spans="1:13" x14ac:dyDescent="0.25">
      <c r="B24" s="856" t="s">
        <v>6</v>
      </c>
    </row>
    <row r="25" spans="1:13" ht="15.75" thickBot="1" x14ac:dyDescent="0.3"/>
    <row r="26" spans="1:13" x14ac:dyDescent="0.25">
      <c r="B26" s="858" t="s">
        <v>613</v>
      </c>
      <c r="C26" s="859">
        <v>2016</v>
      </c>
      <c r="D26" s="860"/>
      <c r="E26" s="860"/>
      <c r="F26" s="860"/>
      <c r="G26" s="861">
        <v>2017</v>
      </c>
      <c r="H26" s="861"/>
      <c r="I26" s="861"/>
      <c r="J26" s="861"/>
      <c r="K26" s="861" t="s">
        <v>688</v>
      </c>
      <c r="L26" s="862" t="s">
        <v>689</v>
      </c>
    </row>
    <row r="27" spans="1:13" ht="24" x14ac:dyDescent="0.25">
      <c r="B27" s="858"/>
      <c r="C27" s="863" t="s">
        <v>690</v>
      </c>
      <c r="D27" s="864" t="s">
        <v>691</v>
      </c>
      <c r="E27" s="864" t="s">
        <v>692</v>
      </c>
      <c r="F27" s="864" t="s">
        <v>9</v>
      </c>
      <c r="G27" s="865" t="s">
        <v>690</v>
      </c>
      <c r="H27" s="865" t="s">
        <v>691</v>
      </c>
      <c r="I27" s="865" t="s">
        <v>692</v>
      </c>
      <c r="J27" s="865" t="s">
        <v>9</v>
      </c>
      <c r="K27" s="866"/>
      <c r="L27" s="867"/>
    </row>
    <row r="28" spans="1:13" x14ac:dyDescent="0.25">
      <c r="B28" s="868" t="s">
        <v>241</v>
      </c>
      <c r="C28" s="881">
        <v>524.67130353000084</v>
      </c>
      <c r="D28" s="881">
        <v>58.742807879999972</v>
      </c>
      <c r="E28" s="881">
        <v>6.8649407200000008</v>
      </c>
      <c r="F28" s="882">
        <v>590.27905213000111</v>
      </c>
      <c r="G28" s="881">
        <v>460.02316605999931</v>
      </c>
      <c r="H28" s="881">
        <v>146.03249789000006</v>
      </c>
      <c r="I28" s="881">
        <v>13.439484409999999</v>
      </c>
      <c r="J28" s="883">
        <v>619.49514835999901</v>
      </c>
      <c r="K28" s="872">
        <v>6.8854802395384804E-3</v>
      </c>
      <c r="L28" s="873">
        <v>-0.12321645387321045</v>
      </c>
    </row>
    <row r="29" spans="1:13" x14ac:dyDescent="0.25">
      <c r="B29" s="874" t="s">
        <v>249</v>
      </c>
      <c r="C29" s="881">
        <v>2696.8174492000044</v>
      </c>
      <c r="D29" s="881">
        <v>68.512858640000005</v>
      </c>
      <c r="E29" s="881">
        <v>1.8382402900000001</v>
      </c>
      <c r="F29" s="882">
        <v>2767.1685481300042</v>
      </c>
      <c r="G29" s="881">
        <v>2969.2219120799978</v>
      </c>
      <c r="H29" s="881">
        <v>1.5121643499999999</v>
      </c>
      <c r="I29" s="881">
        <v>4.4154931600000005</v>
      </c>
      <c r="J29" s="883">
        <v>2975.1495695900003</v>
      </c>
      <c r="K29" s="872">
        <v>4.4442367930151098E-2</v>
      </c>
      <c r="L29" s="873">
        <v>0.10100960410234694</v>
      </c>
    </row>
    <row r="30" spans="1:13" x14ac:dyDescent="0.25">
      <c r="B30" s="874" t="s">
        <v>256</v>
      </c>
      <c r="C30" s="881">
        <v>807.94351927000002</v>
      </c>
      <c r="D30" s="881">
        <v>0</v>
      </c>
      <c r="E30" s="881">
        <v>0</v>
      </c>
      <c r="F30" s="882">
        <v>807.94351927000002</v>
      </c>
      <c r="G30" s="881">
        <v>760.88245804999974</v>
      </c>
      <c r="H30" s="881">
        <v>0</v>
      </c>
      <c r="I30" s="881">
        <v>0</v>
      </c>
      <c r="J30" s="883">
        <v>760.88245804999974</v>
      </c>
      <c r="K30" s="872">
        <v>1.1388646303154717E-2</v>
      </c>
      <c r="L30" s="873">
        <v>-5.8247959291165885E-2</v>
      </c>
    </row>
    <row r="31" spans="1:13" x14ac:dyDescent="0.25">
      <c r="B31" s="874" t="s">
        <v>225</v>
      </c>
      <c r="C31" s="881">
        <v>18447.531084440008</v>
      </c>
      <c r="D31" s="881">
        <v>548.41959428999996</v>
      </c>
      <c r="E31" s="881">
        <v>8.9161265000000007</v>
      </c>
      <c r="F31" s="882">
        <v>19004.866805229994</v>
      </c>
      <c r="G31" s="881">
        <v>20500.861606770006</v>
      </c>
      <c r="H31" s="881">
        <v>635.52691436999976</v>
      </c>
      <c r="I31" s="881">
        <v>8.764343809999998</v>
      </c>
      <c r="J31" s="883">
        <v>21145.152864950011</v>
      </c>
      <c r="K31" s="872">
        <v>0.30685036733240767</v>
      </c>
      <c r="L31" s="873">
        <v>0.11130652188259083</v>
      </c>
    </row>
    <row r="32" spans="1:13" x14ac:dyDescent="0.25">
      <c r="B32" s="874" t="s">
        <v>625</v>
      </c>
      <c r="C32" s="881">
        <v>1975.1821092600007</v>
      </c>
      <c r="D32" s="881">
        <v>0.113564</v>
      </c>
      <c r="E32" s="881">
        <v>0.56540900000000005</v>
      </c>
      <c r="F32" s="882">
        <v>1975.8610822600008</v>
      </c>
      <c r="G32" s="881">
        <v>2101.964285569999</v>
      </c>
      <c r="H32" s="881">
        <v>0</v>
      </c>
      <c r="I32" s="881">
        <v>2.29068</v>
      </c>
      <c r="J32" s="883">
        <v>2104.2549655699991</v>
      </c>
      <c r="K32" s="872">
        <v>3.1461531984283107E-2</v>
      </c>
      <c r="L32" s="873">
        <v>6.4187588433299858E-2</v>
      </c>
    </row>
    <row r="33" spans="2:12" x14ac:dyDescent="0.25">
      <c r="B33" s="874" t="s">
        <v>227</v>
      </c>
      <c r="C33" s="881">
        <v>2593.5700529600012</v>
      </c>
      <c r="D33" s="881">
        <v>0.47132099</v>
      </c>
      <c r="E33" s="881">
        <v>0</v>
      </c>
      <c r="F33" s="882">
        <v>2594.0413739500013</v>
      </c>
      <c r="G33" s="881">
        <v>3260.8416750399997</v>
      </c>
      <c r="H33" s="881">
        <v>0</v>
      </c>
      <c r="I33" s="881">
        <v>0.59689999999999999</v>
      </c>
      <c r="J33" s="883">
        <v>3261.4385750399997</v>
      </c>
      <c r="K33" s="872">
        <v>4.8807239665889075E-2</v>
      </c>
      <c r="L33" s="873">
        <v>0.25727919757496109</v>
      </c>
    </row>
    <row r="34" spans="2:12" x14ac:dyDescent="0.25">
      <c r="B34" s="874" t="s">
        <v>629</v>
      </c>
      <c r="C34" s="881">
        <v>1279.0274883900001</v>
      </c>
      <c r="D34" s="881">
        <v>8.0970076900000034</v>
      </c>
      <c r="E34" s="881">
        <v>26.961744979999992</v>
      </c>
      <c r="F34" s="882">
        <v>1314.0862410600007</v>
      </c>
      <c r="G34" s="881">
        <v>1471.7257506099945</v>
      </c>
      <c r="H34" s="881">
        <v>21.974077079999994</v>
      </c>
      <c r="I34" s="881">
        <v>16.363598469999999</v>
      </c>
      <c r="J34" s="883">
        <v>1510.0634261599937</v>
      </c>
      <c r="K34" s="872">
        <v>2.2028322313931838E-2</v>
      </c>
      <c r="L34" s="873">
        <v>0.15065998500357236</v>
      </c>
    </row>
    <row r="35" spans="2:12" x14ac:dyDescent="0.25">
      <c r="B35" s="874" t="s">
        <v>228</v>
      </c>
      <c r="C35" s="881">
        <v>9501.5656377499963</v>
      </c>
      <c r="D35" s="881">
        <v>36.010146009999993</v>
      </c>
      <c r="E35" s="881">
        <v>14.885494609999997</v>
      </c>
      <c r="F35" s="882">
        <v>9552.4612783700068</v>
      </c>
      <c r="G35" s="881">
        <v>12326.831892990042</v>
      </c>
      <c r="H35" s="881">
        <v>45.524814800000023</v>
      </c>
      <c r="I35" s="881">
        <v>28.921251650000009</v>
      </c>
      <c r="J35" s="883">
        <v>12401.277959440027</v>
      </c>
      <c r="K35" s="872">
        <v>0.18450409387475397</v>
      </c>
      <c r="L35" s="873">
        <v>0.29734744387968859</v>
      </c>
    </row>
    <row r="36" spans="2:12" x14ac:dyDescent="0.25">
      <c r="B36" s="874" t="s">
        <v>277</v>
      </c>
      <c r="C36" s="881">
        <v>8673.1408333699983</v>
      </c>
      <c r="D36" s="881">
        <v>63.228624409999995</v>
      </c>
      <c r="E36" s="881">
        <v>139.6197689</v>
      </c>
      <c r="F36" s="882">
        <v>8875.9892266800161</v>
      </c>
      <c r="G36" s="881">
        <v>7196.0516929899995</v>
      </c>
      <c r="H36" s="881">
        <v>60.029224720000023</v>
      </c>
      <c r="I36" s="881">
        <v>44.577797629999999</v>
      </c>
      <c r="J36" s="883">
        <v>7300.658715339996</v>
      </c>
      <c r="K36" s="872">
        <v>0.10770820991288436</v>
      </c>
      <c r="L36" s="873">
        <v>-0.1703061403888293</v>
      </c>
    </row>
    <row r="37" spans="2:12" x14ac:dyDescent="0.25">
      <c r="B37" s="874" t="s">
        <v>229</v>
      </c>
      <c r="C37" s="881">
        <v>4314.9477233999723</v>
      </c>
      <c r="D37" s="881">
        <v>1140.2019015599999</v>
      </c>
      <c r="E37" s="881">
        <v>80.520948439999884</v>
      </c>
      <c r="F37" s="882">
        <v>5535.6705733999688</v>
      </c>
      <c r="G37" s="881">
        <v>4737.1169321699554</v>
      </c>
      <c r="H37" s="881">
        <v>1590.6417841600023</v>
      </c>
      <c r="I37" s="881">
        <v>54.344935869999958</v>
      </c>
      <c r="J37" s="883">
        <v>6382.1036521999486</v>
      </c>
      <c r="K37" s="872">
        <v>7.090365754446637E-2</v>
      </c>
      <c r="L37" s="873">
        <v>9.7838777160742518E-2</v>
      </c>
    </row>
    <row r="38" spans="2:12" x14ac:dyDescent="0.25">
      <c r="B38" s="874" t="s">
        <v>289</v>
      </c>
      <c r="C38" s="881">
        <v>8650.1214917900161</v>
      </c>
      <c r="D38" s="881">
        <v>47.4145422</v>
      </c>
      <c r="E38" s="881">
        <v>24.346269360000001</v>
      </c>
      <c r="F38" s="882">
        <v>8721.8823033500139</v>
      </c>
      <c r="G38" s="881">
        <v>9355.3109717999923</v>
      </c>
      <c r="H38" s="881">
        <v>64.224061759999984</v>
      </c>
      <c r="I38" s="881">
        <v>36.815798649999998</v>
      </c>
      <c r="J38" s="883">
        <v>9456.3508322099933</v>
      </c>
      <c r="K38" s="872">
        <v>0.14002731510844138</v>
      </c>
      <c r="L38" s="873">
        <v>8.1523650353267696E-2</v>
      </c>
    </row>
    <row r="39" spans="2:12" x14ac:dyDescent="0.25">
      <c r="B39" s="874" t="s">
        <v>636</v>
      </c>
      <c r="C39" s="881">
        <v>62.30455053</v>
      </c>
      <c r="D39" s="881">
        <v>7.030351E-2</v>
      </c>
      <c r="E39" s="881">
        <v>2.2800000000000001E-2</v>
      </c>
      <c r="F39" s="882">
        <v>62.397654039999999</v>
      </c>
      <c r="G39" s="881">
        <v>84.330084470000003</v>
      </c>
      <c r="H39" s="881">
        <v>0.89175593000000009</v>
      </c>
      <c r="I39" s="881">
        <v>0.19379346</v>
      </c>
      <c r="J39" s="883">
        <v>85.415633859999957</v>
      </c>
      <c r="K39" s="872">
        <v>1.262225846558917E-3</v>
      </c>
      <c r="L39" s="873">
        <v>0.35351404917678653</v>
      </c>
    </row>
    <row r="40" spans="2:12" x14ac:dyDescent="0.25">
      <c r="B40" s="874" t="s">
        <v>299</v>
      </c>
      <c r="C40" s="881">
        <v>672.51435850000007</v>
      </c>
      <c r="D40" s="881">
        <v>0</v>
      </c>
      <c r="E40" s="881">
        <v>0</v>
      </c>
      <c r="F40" s="882">
        <v>672.51435850000007</v>
      </c>
      <c r="G40" s="881">
        <v>741.27795753999976</v>
      </c>
      <c r="H40" s="881">
        <v>2.9953099600000006</v>
      </c>
      <c r="I40" s="881">
        <v>0</v>
      </c>
      <c r="J40" s="883">
        <v>744.27326749999975</v>
      </c>
      <c r="K40" s="872">
        <v>1.1095212383242037E-2</v>
      </c>
      <c r="L40" s="873">
        <v>0.10224852179122612</v>
      </c>
    </row>
    <row r="41" spans="2:12" x14ac:dyDescent="0.25">
      <c r="B41" s="874" t="s">
        <v>644</v>
      </c>
      <c r="C41" s="881">
        <v>1.11338527</v>
      </c>
      <c r="D41" s="881">
        <v>0</v>
      </c>
      <c r="E41" s="881">
        <v>0</v>
      </c>
      <c r="F41" s="882">
        <v>1.11338527</v>
      </c>
      <c r="G41" s="881">
        <v>0.80200387000000006</v>
      </c>
      <c r="H41" s="881">
        <v>0</v>
      </c>
      <c r="I41" s="881">
        <v>0</v>
      </c>
      <c r="J41" s="883">
        <v>0.80200387000000006</v>
      </c>
      <c r="K41" s="872">
        <v>1.2004138500707916E-5</v>
      </c>
      <c r="L41" s="873">
        <v>-0.27967084565435285</v>
      </c>
    </row>
    <row r="42" spans="2:12" x14ac:dyDescent="0.25">
      <c r="B42" s="874" t="s">
        <v>693</v>
      </c>
      <c r="C42" s="881">
        <v>234.07488166999997</v>
      </c>
      <c r="D42" s="881">
        <v>0</v>
      </c>
      <c r="E42" s="881">
        <v>0</v>
      </c>
      <c r="F42" s="882">
        <v>234.07488166999997</v>
      </c>
      <c r="G42" s="881">
        <v>237.53631267000006</v>
      </c>
      <c r="H42" s="881">
        <v>0</v>
      </c>
      <c r="I42" s="881">
        <v>0.01</v>
      </c>
      <c r="J42" s="883">
        <v>237.54631267000005</v>
      </c>
      <c r="K42" s="872">
        <v>3.5553678765142876E-3</v>
      </c>
      <c r="L42" s="873">
        <v>1.4787707998844768E-2</v>
      </c>
    </row>
    <row r="43" spans="2:12" x14ac:dyDescent="0.25">
      <c r="B43" s="874" t="s">
        <v>309</v>
      </c>
      <c r="C43" s="881">
        <v>507.24014138000007</v>
      </c>
      <c r="D43" s="881">
        <v>263.22564045000001</v>
      </c>
      <c r="E43" s="881">
        <v>18.861733140000005</v>
      </c>
      <c r="F43" s="882">
        <v>789.32751497000015</v>
      </c>
      <c r="G43" s="881">
        <v>605.83581602999914</v>
      </c>
      <c r="H43" s="881">
        <v>18.408045669999996</v>
      </c>
      <c r="I43" s="881">
        <v>8.2550453599999987</v>
      </c>
      <c r="J43" s="883">
        <v>632.49890705999928</v>
      </c>
      <c r="K43" s="872">
        <v>9.067957545284052E-3</v>
      </c>
      <c r="L43" s="873">
        <v>0.19437671944053792</v>
      </c>
    </row>
    <row r="44" spans="2:12" ht="15.75" thickBot="1" x14ac:dyDescent="0.3">
      <c r="B44" s="875" t="s">
        <v>9</v>
      </c>
      <c r="C44" s="884">
        <v>60941.766010709784</v>
      </c>
      <c r="D44" s="884">
        <v>2234.5083116299988</v>
      </c>
      <c r="E44" s="884">
        <v>323.40347593999985</v>
      </c>
      <c r="F44" s="884">
        <v>63499.677798280005</v>
      </c>
      <c r="G44" s="885">
        <v>66810.614518709845</v>
      </c>
      <c r="H44" s="885">
        <v>2587.7606506899883</v>
      </c>
      <c r="I44" s="885">
        <v>218.98912246999978</v>
      </c>
      <c r="J44" s="885">
        <v>69617.364291869962</v>
      </c>
      <c r="K44" s="878">
        <v>1</v>
      </c>
      <c r="L44" s="879">
        <v>9.6302567059981081E-2</v>
      </c>
    </row>
    <row r="45" spans="2:12" x14ac:dyDescent="0.25">
      <c r="B45" s="886" t="s">
        <v>50</v>
      </c>
      <c r="C45" s="886"/>
      <c r="D45" s="886"/>
      <c r="E45" s="886"/>
      <c r="F45" s="886"/>
      <c r="G45" s="886"/>
      <c r="H45" s="886"/>
      <c r="I45" s="886"/>
      <c r="J45" s="886"/>
      <c r="K45" s="886"/>
      <c r="L45" s="886"/>
    </row>
  </sheetData>
  <mergeCells count="12">
    <mergeCell ref="B26:B27"/>
    <mergeCell ref="C26:F26"/>
    <mergeCell ref="G26:J26"/>
    <mergeCell ref="K26:K27"/>
    <mergeCell ref="L26:L27"/>
    <mergeCell ref="B45:L45"/>
    <mergeCell ref="B3:B4"/>
    <mergeCell ref="C3:F3"/>
    <mergeCell ref="G3:J3"/>
    <mergeCell ref="K3:K4"/>
    <mergeCell ref="L3:L4"/>
    <mergeCell ref="B22:L22"/>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B1:R47"/>
  <sheetViews>
    <sheetView zoomScaleNormal="100" workbookViewId="0">
      <selection activeCell="B26" sqref="B26"/>
    </sheetView>
  </sheetViews>
  <sheetFormatPr baseColWidth="10" defaultRowHeight="15" x14ac:dyDescent="0.25"/>
  <cols>
    <col min="1" max="1" width="11.42578125" style="854"/>
    <col min="2" max="2" width="21.140625" style="854" customWidth="1"/>
    <col min="3" max="7" width="11.42578125" style="854"/>
    <col min="8" max="8" width="12.85546875" style="854" customWidth="1"/>
    <col min="9" max="15" width="11.42578125" style="854"/>
    <col min="16" max="16" width="12.7109375" style="854" customWidth="1"/>
    <col min="17" max="16384" width="11.42578125" style="854"/>
  </cols>
  <sheetData>
    <row r="1" spans="2:18" ht="15.75" x14ac:dyDescent="0.25">
      <c r="B1" s="887" t="s">
        <v>694</v>
      </c>
    </row>
    <row r="2" spans="2:18" x14ac:dyDescent="0.25">
      <c r="B2" s="854" t="s">
        <v>695</v>
      </c>
    </row>
    <row r="3" spans="2:18" ht="15.75" thickBot="1" x14ac:dyDescent="0.3"/>
    <row r="4" spans="2:18" ht="15.75" customHeight="1" x14ac:dyDescent="0.25">
      <c r="B4" s="888" t="s">
        <v>613</v>
      </c>
      <c r="C4" s="889">
        <v>2016</v>
      </c>
      <c r="D4" s="889"/>
      <c r="E4" s="889"/>
      <c r="F4" s="889"/>
      <c r="G4" s="889"/>
      <c r="H4" s="889"/>
      <c r="I4" s="890"/>
      <c r="J4" s="891">
        <v>2017</v>
      </c>
      <c r="K4" s="892"/>
      <c r="L4" s="892"/>
      <c r="M4" s="892"/>
      <c r="N4" s="892"/>
      <c r="O4" s="893"/>
      <c r="P4" s="894" t="s">
        <v>696</v>
      </c>
      <c r="Q4" s="891" t="s">
        <v>697</v>
      </c>
      <c r="R4" s="857"/>
    </row>
    <row r="5" spans="2:18" ht="76.5" x14ac:dyDescent="0.25">
      <c r="B5" s="888"/>
      <c r="C5" s="895" t="s">
        <v>698</v>
      </c>
      <c r="D5" s="896" t="s">
        <v>699</v>
      </c>
      <c r="E5" s="896" t="s">
        <v>700</v>
      </c>
      <c r="F5" s="896" t="s">
        <v>701</v>
      </c>
      <c r="G5" s="896" t="s">
        <v>702</v>
      </c>
      <c r="H5" s="896" t="s">
        <v>703</v>
      </c>
      <c r="I5" s="897" t="s">
        <v>9</v>
      </c>
      <c r="J5" s="898" t="s">
        <v>698</v>
      </c>
      <c r="K5" s="898" t="s">
        <v>699</v>
      </c>
      <c r="L5" s="898" t="s">
        <v>700</v>
      </c>
      <c r="M5" s="898" t="s">
        <v>701</v>
      </c>
      <c r="N5" s="898" t="s">
        <v>702</v>
      </c>
      <c r="O5" s="899" t="s">
        <v>9</v>
      </c>
      <c r="P5" s="900"/>
      <c r="Q5" s="901"/>
      <c r="R5" s="857"/>
    </row>
    <row r="6" spans="2:18" ht="18" customHeight="1" x14ac:dyDescent="0.25">
      <c r="B6" s="902" t="s">
        <v>241</v>
      </c>
      <c r="C6" s="903">
        <v>10398</v>
      </c>
      <c r="D6" s="903">
        <v>105</v>
      </c>
      <c r="E6" s="903">
        <v>135</v>
      </c>
      <c r="F6" s="903">
        <v>80</v>
      </c>
      <c r="G6" s="903">
        <v>2</v>
      </c>
      <c r="H6" s="903"/>
      <c r="I6" s="904">
        <v>10720</v>
      </c>
      <c r="J6" s="903">
        <v>9328</v>
      </c>
      <c r="K6" s="903">
        <v>122</v>
      </c>
      <c r="L6" s="905">
        <v>151</v>
      </c>
      <c r="M6" s="903">
        <v>63</v>
      </c>
      <c r="N6" s="903">
        <v>4</v>
      </c>
      <c r="O6" s="906">
        <v>9668</v>
      </c>
      <c r="P6" s="907">
        <f t="shared" ref="P6:P22" si="0">+J6/$J$22</f>
        <v>4.9643427354976047E-3</v>
      </c>
      <c r="Q6" s="908">
        <f t="shared" ref="Q6:Q22" si="1">+J6/C6-1</f>
        <v>-0.10290440469321027</v>
      </c>
      <c r="R6" s="857"/>
    </row>
    <row r="7" spans="2:18" ht="18" customHeight="1" x14ac:dyDescent="0.25">
      <c r="B7" s="909" t="s">
        <v>249</v>
      </c>
      <c r="C7" s="903">
        <v>33892</v>
      </c>
      <c r="D7" s="903">
        <v>65</v>
      </c>
      <c r="E7" s="903">
        <v>42</v>
      </c>
      <c r="F7" s="903">
        <v>6</v>
      </c>
      <c r="G7" s="903"/>
      <c r="H7" s="903"/>
      <c r="I7" s="904">
        <v>34005</v>
      </c>
      <c r="J7" s="903">
        <v>36441</v>
      </c>
      <c r="K7" s="903">
        <v>19</v>
      </c>
      <c r="L7" s="905">
        <v>52</v>
      </c>
      <c r="M7" s="903">
        <v>8</v>
      </c>
      <c r="N7" s="903"/>
      <c r="O7" s="906">
        <v>36520</v>
      </c>
      <c r="P7" s="907">
        <f t="shared" si="0"/>
        <v>1.9393826503459288E-2</v>
      </c>
      <c r="Q7" s="908">
        <f t="shared" si="1"/>
        <v>7.5209488964947502E-2</v>
      </c>
      <c r="R7" s="857"/>
    </row>
    <row r="8" spans="2:18" ht="18" customHeight="1" x14ac:dyDescent="0.25">
      <c r="B8" s="909" t="s">
        <v>256</v>
      </c>
      <c r="C8" s="903">
        <v>68</v>
      </c>
      <c r="D8" s="903">
        <v>32</v>
      </c>
      <c r="E8" s="903"/>
      <c r="F8" s="903"/>
      <c r="G8" s="903"/>
      <c r="H8" s="903"/>
      <c r="I8" s="904">
        <v>100</v>
      </c>
      <c r="J8" s="903">
        <v>50</v>
      </c>
      <c r="K8" s="903">
        <v>21</v>
      </c>
      <c r="L8" s="905"/>
      <c r="M8" s="903"/>
      <c r="N8" s="903"/>
      <c r="O8" s="906">
        <v>71</v>
      </c>
      <c r="P8" s="907">
        <f t="shared" si="0"/>
        <v>2.6609898882384245E-5</v>
      </c>
      <c r="Q8" s="908">
        <f t="shared" si="1"/>
        <v>-0.26470588235294112</v>
      </c>
      <c r="R8" s="857"/>
    </row>
    <row r="9" spans="2:18" ht="18" customHeight="1" x14ac:dyDescent="0.25">
      <c r="B9" s="909" t="s">
        <v>225</v>
      </c>
      <c r="C9" s="903">
        <v>13466</v>
      </c>
      <c r="D9" s="903">
        <v>722</v>
      </c>
      <c r="E9" s="903">
        <v>88</v>
      </c>
      <c r="F9" s="903">
        <v>79</v>
      </c>
      <c r="G9" s="903"/>
      <c r="H9" s="903"/>
      <c r="I9" s="904">
        <v>14355</v>
      </c>
      <c r="J9" s="903">
        <v>12674</v>
      </c>
      <c r="K9" s="903">
        <v>709</v>
      </c>
      <c r="L9" s="905">
        <v>42</v>
      </c>
      <c r="M9" s="903">
        <v>170</v>
      </c>
      <c r="N9" s="903"/>
      <c r="O9" s="906">
        <v>13595</v>
      </c>
      <c r="P9" s="907">
        <f t="shared" si="0"/>
        <v>6.745077168706759E-3</v>
      </c>
      <c r="Q9" s="908">
        <f t="shared" si="1"/>
        <v>-5.8814792811525352E-2</v>
      </c>
      <c r="R9" s="857"/>
    </row>
    <row r="10" spans="2:18" ht="18" customHeight="1" x14ac:dyDescent="0.25">
      <c r="B10" s="909" t="s">
        <v>625</v>
      </c>
      <c r="C10" s="903">
        <v>237</v>
      </c>
      <c r="D10" s="903">
        <v>92</v>
      </c>
      <c r="E10" s="903">
        <v>16</v>
      </c>
      <c r="F10" s="903"/>
      <c r="G10" s="903"/>
      <c r="H10" s="903"/>
      <c r="I10" s="904">
        <v>345</v>
      </c>
      <c r="J10" s="903">
        <v>220</v>
      </c>
      <c r="K10" s="903">
        <v>96</v>
      </c>
      <c r="L10" s="905">
        <v>21</v>
      </c>
      <c r="M10" s="903"/>
      <c r="N10" s="903"/>
      <c r="O10" s="906">
        <v>337</v>
      </c>
      <c r="P10" s="907">
        <f t="shared" si="0"/>
        <v>1.1708355508249069E-4</v>
      </c>
      <c r="Q10" s="908">
        <f t="shared" si="1"/>
        <v>-7.1729957805907185E-2</v>
      </c>
      <c r="R10" s="857"/>
    </row>
    <row r="11" spans="2:18" ht="18" customHeight="1" x14ac:dyDescent="0.25">
      <c r="B11" s="909" t="s">
        <v>227</v>
      </c>
      <c r="C11" s="903">
        <v>51</v>
      </c>
      <c r="D11" s="903">
        <v>15</v>
      </c>
      <c r="E11" s="903"/>
      <c r="F11" s="903"/>
      <c r="G11" s="903"/>
      <c r="H11" s="903"/>
      <c r="I11" s="904">
        <v>66</v>
      </c>
      <c r="J11" s="903">
        <v>84</v>
      </c>
      <c r="K11" s="903">
        <v>25</v>
      </c>
      <c r="L11" s="905"/>
      <c r="M11" s="903"/>
      <c r="N11" s="903"/>
      <c r="O11" s="906">
        <v>109</v>
      </c>
      <c r="P11" s="907">
        <f t="shared" si="0"/>
        <v>4.4704630122405532E-5</v>
      </c>
      <c r="Q11" s="908">
        <f t="shared" si="1"/>
        <v>0.64705882352941169</v>
      </c>
      <c r="R11" s="857"/>
    </row>
    <row r="12" spans="2:18" ht="18" customHeight="1" x14ac:dyDescent="0.25">
      <c r="B12" s="909" t="s">
        <v>629</v>
      </c>
      <c r="C12" s="903">
        <v>79610</v>
      </c>
      <c r="D12" s="903">
        <v>2134</v>
      </c>
      <c r="E12" s="903">
        <v>148</v>
      </c>
      <c r="F12" s="903">
        <v>1076</v>
      </c>
      <c r="G12" s="903">
        <v>3</v>
      </c>
      <c r="H12" s="903"/>
      <c r="I12" s="904">
        <v>82971</v>
      </c>
      <c r="J12" s="903">
        <v>81581</v>
      </c>
      <c r="K12" s="903">
        <v>1668</v>
      </c>
      <c r="L12" s="905">
        <v>111</v>
      </c>
      <c r="M12" s="903">
        <v>1148</v>
      </c>
      <c r="N12" s="903">
        <v>1</v>
      </c>
      <c r="O12" s="906">
        <v>84509</v>
      </c>
      <c r="P12" s="907">
        <f t="shared" si="0"/>
        <v>4.3417243214475786E-2</v>
      </c>
      <c r="Q12" s="908">
        <f t="shared" si="1"/>
        <v>2.4758196206506655E-2</v>
      </c>
      <c r="R12" s="857"/>
    </row>
    <row r="13" spans="2:18" ht="18" customHeight="1" x14ac:dyDescent="0.25">
      <c r="B13" s="909" t="s">
        <v>228</v>
      </c>
      <c r="C13" s="903">
        <v>221769</v>
      </c>
      <c r="D13" s="903">
        <v>3707</v>
      </c>
      <c r="E13" s="903">
        <v>252</v>
      </c>
      <c r="F13" s="903">
        <v>192</v>
      </c>
      <c r="G13" s="903">
        <v>466</v>
      </c>
      <c r="H13" s="903"/>
      <c r="I13" s="904">
        <v>226386</v>
      </c>
      <c r="J13" s="903">
        <v>261868</v>
      </c>
      <c r="K13" s="903">
        <v>4133</v>
      </c>
      <c r="L13" s="905">
        <v>177</v>
      </c>
      <c r="M13" s="903">
        <v>172</v>
      </c>
      <c r="N13" s="903">
        <v>448</v>
      </c>
      <c r="O13" s="906">
        <v>266798</v>
      </c>
      <c r="P13" s="907">
        <f t="shared" si="0"/>
        <v>0.13936562001064395</v>
      </c>
      <c r="Q13" s="908">
        <f t="shared" si="1"/>
        <v>0.18081427070510303</v>
      </c>
      <c r="R13" s="857"/>
    </row>
    <row r="14" spans="2:18" ht="18" customHeight="1" x14ac:dyDescent="0.25">
      <c r="B14" s="909" t="s">
        <v>277</v>
      </c>
      <c r="C14" s="903">
        <v>239373</v>
      </c>
      <c r="D14" s="903">
        <v>5568</v>
      </c>
      <c r="E14" s="903">
        <v>216</v>
      </c>
      <c r="F14" s="903">
        <v>236</v>
      </c>
      <c r="G14" s="903">
        <v>17</v>
      </c>
      <c r="H14" s="903"/>
      <c r="I14" s="904">
        <v>245410</v>
      </c>
      <c r="J14" s="903">
        <v>237419</v>
      </c>
      <c r="K14" s="903">
        <v>5649</v>
      </c>
      <c r="L14" s="905">
        <v>278</v>
      </c>
      <c r="M14" s="903">
        <v>370</v>
      </c>
      <c r="N14" s="903">
        <v>23</v>
      </c>
      <c r="O14" s="906">
        <v>243739</v>
      </c>
      <c r="P14" s="907">
        <f t="shared" si="0"/>
        <v>0.12635391165513571</v>
      </c>
      <c r="Q14" s="908">
        <f t="shared" si="1"/>
        <v>-8.1629924845325608E-3</v>
      </c>
      <c r="R14" s="857"/>
    </row>
    <row r="15" spans="2:18" ht="18" customHeight="1" x14ac:dyDescent="0.25">
      <c r="B15" s="909" t="s">
        <v>229</v>
      </c>
      <c r="C15" s="903">
        <v>1102315</v>
      </c>
      <c r="D15" s="903">
        <v>861</v>
      </c>
      <c r="E15" s="903">
        <v>912</v>
      </c>
      <c r="F15" s="903">
        <v>2102</v>
      </c>
      <c r="G15" s="903">
        <v>44</v>
      </c>
      <c r="H15" s="903">
        <v>22</v>
      </c>
      <c r="I15" s="904">
        <v>1106256</v>
      </c>
      <c r="J15" s="903">
        <v>1219276</v>
      </c>
      <c r="K15" s="903">
        <v>917</v>
      </c>
      <c r="L15" s="905">
        <v>863</v>
      </c>
      <c r="M15" s="903">
        <v>2031</v>
      </c>
      <c r="N15" s="903">
        <v>122</v>
      </c>
      <c r="O15" s="906">
        <v>1223209</v>
      </c>
      <c r="P15" s="907">
        <f t="shared" si="0"/>
        <v>0.64889622139435865</v>
      </c>
      <c r="Q15" s="908">
        <f t="shared" si="1"/>
        <v>0.10610487927679468</v>
      </c>
      <c r="R15" s="857"/>
    </row>
    <row r="16" spans="2:18" ht="18" customHeight="1" x14ac:dyDescent="0.25">
      <c r="B16" s="909" t="s">
        <v>289</v>
      </c>
      <c r="C16" s="903">
        <v>17893</v>
      </c>
      <c r="D16" s="903">
        <v>459</v>
      </c>
      <c r="E16" s="903">
        <v>157</v>
      </c>
      <c r="F16" s="903">
        <v>80</v>
      </c>
      <c r="G16" s="903"/>
      <c r="H16" s="903"/>
      <c r="I16" s="904">
        <v>18589</v>
      </c>
      <c r="J16" s="903">
        <v>18268</v>
      </c>
      <c r="K16" s="903">
        <v>512</v>
      </c>
      <c r="L16" s="905">
        <v>201</v>
      </c>
      <c r="M16" s="903">
        <v>88</v>
      </c>
      <c r="N16" s="903"/>
      <c r="O16" s="906">
        <v>19069</v>
      </c>
      <c r="P16" s="907">
        <f t="shared" si="0"/>
        <v>9.7221926556679081E-3</v>
      </c>
      <c r="Q16" s="908">
        <f t="shared" si="1"/>
        <v>2.0957916503660634E-2</v>
      </c>
      <c r="R16" s="857"/>
    </row>
    <row r="17" spans="2:18" ht="18" customHeight="1" x14ac:dyDescent="0.25">
      <c r="B17" s="909" t="s">
        <v>636</v>
      </c>
      <c r="C17" s="903">
        <v>613</v>
      </c>
      <c r="D17" s="903">
        <v>7</v>
      </c>
      <c r="E17" s="903">
        <v>1</v>
      </c>
      <c r="F17" s="903">
        <v>51</v>
      </c>
      <c r="G17" s="903"/>
      <c r="H17" s="903"/>
      <c r="I17" s="904">
        <v>672</v>
      </c>
      <c r="J17" s="903">
        <v>517</v>
      </c>
      <c r="K17" s="903">
        <v>2</v>
      </c>
      <c r="L17" s="905">
        <v>1</v>
      </c>
      <c r="M17" s="903">
        <v>14</v>
      </c>
      <c r="N17" s="903"/>
      <c r="O17" s="906">
        <v>534</v>
      </c>
      <c r="P17" s="907">
        <f t="shared" si="0"/>
        <v>2.751463544438531E-4</v>
      </c>
      <c r="Q17" s="908">
        <f t="shared" si="1"/>
        <v>-0.15660685154975529</v>
      </c>
      <c r="R17" s="857"/>
    </row>
    <row r="18" spans="2:18" ht="18" customHeight="1" x14ac:dyDescent="0.25">
      <c r="B18" s="909" t="s">
        <v>299</v>
      </c>
      <c r="C18" s="903">
        <v>445</v>
      </c>
      <c r="D18" s="903">
        <v>28</v>
      </c>
      <c r="E18" s="903">
        <v>16</v>
      </c>
      <c r="F18" s="903">
        <v>1</v>
      </c>
      <c r="G18" s="903"/>
      <c r="H18" s="903"/>
      <c r="I18" s="904">
        <v>490</v>
      </c>
      <c r="J18" s="903">
        <v>502</v>
      </c>
      <c r="K18" s="903">
        <v>81</v>
      </c>
      <c r="L18" s="905">
        <v>8</v>
      </c>
      <c r="M18" s="903">
        <v>1</v>
      </c>
      <c r="N18" s="903"/>
      <c r="O18" s="906">
        <v>592</v>
      </c>
      <c r="P18" s="907">
        <f t="shared" si="0"/>
        <v>2.6716338477913786E-4</v>
      </c>
      <c r="Q18" s="908">
        <f t="shared" si="1"/>
        <v>0.12808988764044948</v>
      </c>
      <c r="R18" s="857"/>
    </row>
    <row r="19" spans="2:18" ht="18" customHeight="1" x14ac:dyDescent="0.25">
      <c r="B19" s="909" t="s">
        <v>644</v>
      </c>
      <c r="C19" s="903">
        <v>76</v>
      </c>
      <c r="D19" s="903">
        <v>1</v>
      </c>
      <c r="E19" s="903"/>
      <c r="F19" s="903">
        <v>1</v>
      </c>
      <c r="G19" s="903"/>
      <c r="H19" s="903"/>
      <c r="I19" s="904">
        <v>78</v>
      </c>
      <c r="J19" s="903">
        <v>62</v>
      </c>
      <c r="K19" s="903">
        <v>2</v>
      </c>
      <c r="L19" s="905"/>
      <c r="M19" s="903">
        <v>1</v>
      </c>
      <c r="N19" s="903"/>
      <c r="O19" s="906">
        <v>65</v>
      </c>
      <c r="P19" s="907">
        <f t="shared" si="0"/>
        <v>3.2996274614156468E-5</v>
      </c>
      <c r="Q19" s="908">
        <f t="shared" si="1"/>
        <v>-0.18421052631578949</v>
      </c>
      <c r="R19" s="857"/>
    </row>
    <row r="20" spans="2:18" ht="18" customHeight="1" x14ac:dyDescent="0.25">
      <c r="B20" s="909" t="s">
        <v>693</v>
      </c>
      <c r="C20" s="903">
        <v>33</v>
      </c>
      <c r="D20" s="903">
        <v>27</v>
      </c>
      <c r="E20" s="903"/>
      <c r="F20" s="903"/>
      <c r="G20" s="903"/>
      <c r="H20" s="903"/>
      <c r="I20" s="904">
        <v>60</v>
      </c>
      <c r="J20" s="903">
        <v>23</v>
      </c>
      <c r="K20" s="903"/>
      <c r="L20" s="905"/>
      <c r="M20" s="903">
        <v>1</v>
      </c>
      <c r="N20" s="903"/>
      <c r="O20" s="906">
        <v>24</v>
      </c>
      <c r="P20" s="907">
        <f t="shared" si="0"/>
        <v>1.2240553485896753E-5</v>
      </c>
      <c r="Q20" s="908">
        <f t="shared" si="1"/>
        <v>-0.30303030303030298</v>
      </c>
      <c r="R20" s="857"/>
    </row>
    <row r="21" spans="2:18" ht="18" customHeight="1" x14ac:dyDescent="0.25">
      <c r="B21" s="909" t="s">
        <v>309</v>
      </c>
      <c r="C21" s="903">
        <v>781</v>
      </c>
      <c r="D21" s="903">
        <v>1</v>
      </c>
      <c r="E21" s="903">
        <v>36</v>
      </c>
      <c r="F21" s="903">
        <v>27</v>
      </c>
      <c r="G21" s="903">
        <v>9</v>
      </c>
      <c r="H21" s="903"/>
      <c r="I21" s="904">
        <v>854</v>
      </c>
      <c r="J21" s="903">
        <v>687</v>
      </c>
      <c r="K21" s="903">
        <v>9</v>
      </c>
      <c r="L21" s="905">
        <v>29</v>
      </c>
      <c r="M21" s="903">
        <v>29</v>
      </c>
      <c r="N21" s="903"/>
      <c r="O21" s="906">
        <v>754</v>
      </c>
      <c r="P21" s="907">
        <f t="shared" si="0"/>
        <v>3.6562001064395955E-4</v>
      </c>
      <c r="Q21" s="908">
        <f t="shared" si="1"/>
        <v>-0.12035851472471193</v>
      </c>
      <c r="R21" s="857"/>
    </row>
    <row r="22" spans="2:18" ht="18" customHeight="1" thickBot="1" x14ac:dyDescent="0.3">
      <c r="B22" s="910" t="s">
        <v>318</v>
      </c>
      <c r="C22" s="911">
        <v>1721020</v>
      </c>
      <c r="D22" s="911">
        <v>13824</v>
      </c>
      <c r="E22" s="911">
        <v>2019</v>
      </c>
      <c r="F22" s="911">
        <v>3931</v>
      </c>
      <c r="G22" s="911">
        <v>541</v>
      </c>
      <c r="H22" s="911">
        <v>22</v>
      </c>
      <c r="I22" s="912">
        <v>1741357</v>
      </c>
      <c r="J22" s="913">
        <v>1879000</v>
      </c>
      <c r="K22" s="913">
        <v>13965</v>
      </c>
      <c r="L22" s="914">
        <v>1934</v>
      </c>
      <c r="M22" s="913">
        <v>4096</v>
      </c>
      <c r="N22" s="913">
        <v>598</v>
      </c>
      <c r="O22" s="915">
        <v>1899593</v>
      </c>
      <c r="P22" s="916">
        <f t="shared" si="0"/>
        <v>1</v>
      </c>
      <c r="Q22" s="917">
        <f t="shared" si="1"/>
        <v>9.1794400994758885E-2</v>
      </c>
      <c r="R22" s="857"/>
    </row>
    <row r="23" spans="2:18" x14ac:dyDescent="0.25">
      <c r="B23" s="918" t="s">
        <v>397</v>
      </c>
      <c r="C23" s="918"/>
      <c r="D23" s="918"/>
      <c r="E23" s="918"/>
      <c r="F23" s="918"/>
      <c r="G23" s="918"/>
      <c r="H23" s="918"/>
      <c r="I23" s="918"/>
      <c r="J23" s="918"/>
      <c r="K23" s="918"/>
      <c r="L23" s="918"/>
      <c r="M23" s="918"/>
      <c r="N23" s="918"/>
      <c r="O23" s="918"/>
      <c r="P23" s="918"/>
      <c r="Q23" s="919"/>
    </row>
    <row r="26" spans="2:18" x14ac:dyDescent="0.25">
      <c r="B26" s="854" t="s">
        <v>374</v>
      </c>
    </row>
    <row r="27" spans="2:18" ht="15.75" thickBot="1" x14ac:dyDescent="0.3"/>
    <row r="28" spans="2:18" x14ac:dyDescent="0.25">
      <c r="B28" s="888" t="s">
        <v>613</v>
      </c>
      <c r="C28" s="889">
        <v>2016</v>
      </c>
      <c r="D28" s="889"/>
      <c r="E28" s="889"/>
      <c r="F28" s="889"/>
      <c r="G28" s="889"/>
      <c r="H28" s="889"/>
      <c r="I28" s="890"/>
      <c r="J28" s="891">
        <v>2017</v>
      </c>
      <c r="K28" s="892"/>
      <c r="L28" s="892"/>
      <c r="M28" s="892"/>
      <c r="N28" s="892"/>
      <c r="O28" s="893"/>
      <c r="P28" s="894" t="s">
        <v>696</v>
      </c>
      <c r="Q28" s="891" t="s">
        <v>697</v>
      </c>
    </row>
    <row r="29" spans="2:18" ht="76.5" x14ac:dyDescent="0.25">
      <c r="B29" s="888"/>
      <c r="C29" s="895" t="s">
        <v>698</v>
      </c>
      <c r="D29" s="896" t="s">
        <v>699</v>
      </c>
      <c r="E29" s="896" t="s">
        <v>700</v>
      </c>
      <c r="F29" s="896" t="s">
        <v>701</v>
      </c>
      <c r="G29" s="896" t="s">
        <v>702</v>
      </c>
      <c r="H29" s="896" t="s">
        <v>703</v>
      </c>
      <c r="I29" s="897" t="s">
        <v>9</v>
      </c>
      <c r="J29" s="898" t="s">
        <v>698</v>
      </c>
      <c r="K29" s="898" t="s">
        <v>699</v>
      </c>
      <c r="L29" s="898" t="s">
        <v>700</v>
      </c>
      <c r="M29" s="898" t="s">
        <v>701</v>
      </c>
      <c r="N29" s="898" t="s">
        <v>702</v>
      </c>
      <c r="O29" s="899" t="s">
        <v>9</v>
      </c>
      <c r="P29" s="900"/>
      <c r="Q29" s="901"/>
    </row>
    <row r="30" spans="2:18" x14ac:dyDescent="0.25">
      <c r="B30" s="902" t="s">
        <v>241</v>
      </c>
      <c r="C30" s="920">
        <v>210.98103379000008</v>
      </c>
      <c r="D30" s="920">
        <v>72.617074019999976</v>
      </c>
      <c r="E30" s="920">
        <v>20.393219129999999</v>
      </c>
      <c r="F30" s="920">
        <v>9.398865599999997</v>
      </c>
      <c r="G30" s="920">
        <v>0.25420651</v>
      </c>
      <c r="H30" s="920">
        <v>0</v>
      </c>
      <c r="I30" s="921">
        <v>313.64439905</v>
      </c>
      <c r="J30" s="920">
        <v>202.80627570999982</v>
      </c>
      <c r="K30" s="920">
        <v>125.73053990999998</v>
      </c>
      <c r="L30" s="922">
        <v>23.265339330000007</v>
      </c>
      <c r="M30" s="920">
        <v>11.976736989999997</v>
      </c>
      <c r="N30" s="920">
        <v>0.29589470000000001</v>
      </c>
      <c r="O30" s="923">
        <v>364.07478663999984</v>
      </c>
      <c r="P30" s="907">
        <f t="shared" ref="P30:P46" si="2">+J30/$L$21</f>
        <v>6.993319852068959</v>
      </c>
      <c r="Q30" s="908">
        <f t="shared" ref="Q30:Q46" si="3">+J30/C30-1</f>
        <v>-3.8746412097577454E-2</v>
      </c>
    </row>
    <row r="31" spans="2:18" x14ac:dyDescent="0.25">
      <c r="B31" s="909" t="s">
        <v>249</v>
      </c>
      <c r="C31" s="920">
        <v>489.19557365000054</v>
      </c>
      <c r="D31" s="920">
        <v>59.389465610000016</v>
      </c>
      <c r="E31" s="920">
        <v>4.4750728899999999</v>
      </c>
      <c r="F31" s="920">
        <v>1.0937472899999998</v>
      </c>
      <c r="G31" s="920">
        <v>0</v>
      </c>
      <c r="H31" s="920">
        <v>0</v>
      </c>
      <c r="I31" s="921">
        <v>554.15385944000082</v>
      </c>
      <c r="J31" s="920">
        <v>548.48479032999899</v>
      </c>
      <c r="K31" s="920">
        <v>11.859674200000001</v>
      </c>
      <c r="L31" s="922">
        <v>3.7384219699999988</v>
      </c>
      <c r="M31" s="920">
        <v>0.9359445500000001</v>
      </c>
      <c r="N31" s="920">
        <v>0</v>
      </c>
      <c r="O31" s="923">
        <v>565.01883104999899</v>
      </c>
      <c r="P31" s="907">
        <f t="shared" si="2"/>
        <v>18.913268632068931</v>
      </c>
      <c r="Q31" s="908">
        <f t="shared" si="3"/>
        <v>0.12119736946437998</v>
      </c>
    </row>
    <row r="32" spans="2:18" x14ac:dyDescent="0.25">
      <c r="B32" s="909" t="s">
        <v>256</v>
      </c>
      <c r="C32" s="920">
        <v>129.02599439000002</v>
      </c>
      <c r="D32" s="920">
        <v>48.49065933</v>
      </c>
      <c r="E32" s="920">
        <v>0</v>
      </c>
      <c r="F32" s="920">
        <v>0</v>
      </c>
      <c r="G32" s="920">
        <v>0</v>
      </c>
      <c r="H32" s="920">
        <v>0</v>
      </c>
      <c r="I32" s="921">
        <v>177.51665372000002</v>
      </c>
      <c r="J32" s="920">
        <v>133.73502377</v>
      </c>
      <c r="K32" s="920">
        <v>35.282498629999999</v>
      </c>
      <c r="L32" s="922">
        <v>0</v>
      </c>
      <c r="M32" s="920">
        <v>0</v>
      </c>
      <c r="N32" s="920">
        <v>0</v>
      </c>
      <c r="O32" s="923">
        <v>169.01752239999999</v>
      </c>
      <c r="P32" s="907">
        <f t="shared" si="2"/>
        <v>4.6115525437931035</v>
      </c>
      <c r="Q32" s="908">
        <f t="shared" si="3"/>
        <v>3.6496749374131943E-2</v>
      </c>
    </row>
    <row r="33" spans="2:17" x14ac:dyDescent="0.25">
      <c r="B33" s="909" t="s">
        <v>225</v>
      </c>
      <c r="C33" s="920">
        <v>3875.5778698899967</v>
      </c>
      <c r="D33" s="920">
        <v>762.72892067999987</v>
      </c>
      <c r="E33" s="920">
        <v>9.5338041499999999</v>
      </c>
      <c r="F33" s="920">
        <v>7.2550601199999996</v>
      </c>
      <c r="G33" s="920">
        <v>0</v>
      </c>
      <c r="H33" s="920">
        <v>0</v>
      </c>
      <c r="I33" s="921">
        <v>4655.0956548399936</v>
      </c>
      <c r="J33" s="920">
        <v>3580.6289910400001</v>
      </c>
      <c r="K33" s="920">
        <v>773.94755348999968</v>
      </c>
      <c r="L33" s="922">
        <v>4.1319842299999996</v>
      </c>
      <c r="M33" s="920">
        <v>4.2924166699999997</v>
      </c>
      <c r="N33" s="920">
        <v>0</v>
      </c>
      <c r="O33" s="923">
        <v>4363.0009454300016</v>
      </c>
      <c r="P33" s="907">
        <f t="shared" si="2"/>
        <v>123.46996520827587</v>
      </c>
      <c r="Q33" s="908">
        <f t="shared" si="3"/>
        <v>-7.6104490414578674E-2</v>
      </c>
    </row>
    <row r="34" spans="2:17" x14ac:dyDescent="0.25">
      <c r="B34" s="909" t="s">
        <v>625</v>
      </c>
      <c r="C34" s="920">
        <v>395.61023333000003</v>
      </c>
      <c r="D34" s="920">
        <v>139.92165374999996</v>
      </c>
      <c r="E34" s="920">
        <v>3.8902139099999999</v>
      </c>
      <c r="F34" s="920">
        <v>0</v>
      </c>
      <c r="G34" s="920">
        <v>0</v>
      </c>
      <c r="H34" s="920">
        <v>0</v>
      </c>
      <c r="I34" s="921">
        <v>539.42210098999999</v>
      </c>
      <c r="J34" s="920">
        <v>427.41330989999994</v>
      </c>
      <c r="K34" s="920">
        <v>162.49397757000003</v>
      </c>
      <c r="L34" s="922">
        <v>3.6029716000000001</v>
      </c>
      <c r="M34" s="920">
        <v>0</v>
      </c>
      <c r="N34" s="920">
        <v>0</v>
      </c>
      <c r="O34" s="923">
        <v>593.51025906999996</v>
      </c>
      <c r="P34" s="907">
        <f t="shared" si="2"/>
        <v>14.738389996551723</v>
      </c>
      <c r="Q34" s="908">
        <f t="shared" si="3"/>
        <v>8.0389923946864172E-2</v>
      </c>
    </row>
    <row r="35" spans="2:17" x14ac:dyDescent="0.25">
      <c r="B35" s="909" t="s">
        <v>227</v>
      </c>
      <c r="C35" s="920">
        <v>26.500989829999998</v>
      </c>
      <c r="D35" s="920">
        <v>16.828517739999999</v>
      </c>
      <c r="E35" s="920">
        <v>0</v>
      </c>
      <c r="F35" s="920">
        <v>0</v>
      </c>
      <c r="G35" s="920">
        <v>0</v>
      </c>
      <c r="H35" s="920">
        <v>0</v>
      </c>
      <c r="I35" s="921">
        <v>43.32950756999999</v>
      </c>
      <c r="J35" s="920">
        <v>107.19603929000002</v>
      </c>
      <c r="K35" s="920">
        <v>28.018338990000004</v>
      </c>
      <c r="L35" s="922">
        <v>0</v>
      </c>
      <c r="M35" s="920">
        <v>0</v>
      </c>
      <c r="N35" s="920">
        <v>0</v>
      </c>
      <c r="O35" s="923">
        <v>135.21437828000003</v>
      </c>
      <c r="P35" s="907">
        <f t="shared" si="2"/>
        <v>3.696415147931035</v>
      </c>
      <c r="Q35" s="908">
        <f t="shared" si="3"/>
        <v>3.0449824696227212</v>
      </c>
    </row>
    <row r="36" spans="2:17" x14ac:dyDescent="0.25">
      <c r="B36" s="909" t="s">
        <v>629</v>
      </c>
      <c r="C36" s="920">
        <v>4072.4623526900054</v>
      </c>
      <c r="D36" s="920">
        <v>153.67987165999998</v>
      </c>
      <c r="E36" s="920">
        <v>22.100579179999993</v>
      </c>
      <c r="F36" s="920">
        <v>39.982157959999988</v>
      </c>
      <c r="G36" s="920">
        <v>1.7499873799999999</v>
      </c>
      <c r="H36" s="920">
        <v>0</v>
      </c>
      <c r="I36" s="921">
        <v>4289.9749488699999</v>
      </c>
      <c r="J36" s="920">
        <v>4388.5451658000256</v>
      </c>
      <c r="K36" s="920">
        <v>114.69392499999998</v>
      </c>
      <c r="L36" s="922">
        <v>25.369655790000003</v>
      </c>
      <c r="M36" s="920">
        <v>28.198232579999999</v>
      </c>
      <c r="N36" s="920">
        <v>4.4654500000000001E-3</v>
      </c>
      <c r="O36" s="923">
        <v>4556.8114446200225</v>
      </c>
      <c r="P36" s="907">
        <f t="shared" si="2"/>
        <v>151.32914364827676</v>
      </c>
      <c r="Q36" s="908">
        <f t="shared" si="3"/>
        <v>7.7614667917368596E-2</v>
      </c>
    </row>
    <row r="37" spans="2:17" x14ac:dyDescent="0.25">
      <c r="B37" s="909" t="s">
        <v>228</v>
      </c>
      <c r="C37" s="920">
        <v>14636.888993190134</v>
      </c>
      <c r="D37" s="920">
        <v>2166.3441250699993</v>
      </c>
      <c r="E37" s="920">
        <v>41.239890420000002</v>
      </c>
      <c r="F37" s="920">
        <v>14.725494159999991</v>
      </c>
      <c r="G37" s="920">
        <v>21.744144410000001</v>
      </c>
      <c r="H37" s="920">
        <v>0</v>
      </c>
      <c r="I37" s="921">
        <v>16880.942647250147</v>
      </c>
      <c r="J37" s="920">
        <v>18040.314170850037</v>
      </c>
      <c r="K37" s="920">
        <v>2659.5675161200029</v>
      </c>
      <c r="L37" s="922">
        <v>42.670409780000014</v>
      </c>
      <c r="M37" s="920">
        <v>16.768588569999999</v>
      </c>
      <c r="N37" s="920">
        <v>30.440934130000002</v>
      </c>
      <c r="O37" s="923">
        <v>20789.761619450073</v>
      </c>
      <c r="P37" s="907">
        <f t="shared" si="2"/>
        <v>622.07979899482882</v>
      </c>
      <c r="Q37" s="908">
        <f t="shared" si="3"/>
        <v>0.2325238087986703</v>
      </c>
    </row>
    <row r="38" spans="2:17" x14ac:dyDescent="0.25">
      <c r="B38" s="909" t="s">
        <v>277</v>
      </c>
      <c r="C38" s="920">
        <v>17280.851675640024</v>
      </c>
      <c r="D38" s="920">
        <v>1184.245473409999</v>
      </c>
      <c r="E38" s="920">
        <v>56.788115550000015</v>
      </c>
      <c r="F38" s="920">
        <v>28.735883099999992</v>
      </c>
      <c r="G38" s="920">
        <v>4.7846375099999996</v>
      </c>
      <c r="H38" s="920">
        <v>0</v>
      </c>
      <c r="I38" s="921">
        <v>18555.4057852101</v>
      </c>
      <c r="J38" s="920">
        <v>18310.985386080021</v>
      </c>
      <c r="K38" s="920">
        <v>1338.8176842900002</v>
      </c>
      <c r="L38" s="922">
        <v>62.936057949999999</v>
      </c>
      <c r="M38" s="920">
        <v>29.595225500000002</v>
      </c>
      <c r="N38" s="920">
        <v>3.713239090000001</v>
      </c>
      <c r="O38" s="923">
        <v>19746.047592909941</v>
      </c>
      <c r="P38" s="907">
        <f t="shared" si="2"/>
        <v>631.41328917517319</v>
      </c>
      <c r="Q38" s="908">
        <f t="shared" si="3"/>
        <v>5.9611281305777641E-2</v>
      </c>
    </row>
    <row r="39" spans="2:17" x14ac:dyDescent="0.25">
      <c r="B39" s="909" t="s">
        <v>229</v>
      </c>
      <c r="C39" s="920">
        <v>7935.2648464599706</v>
      </c>
      <c r="D39" s="920">
        <v>127.88433789999986</v>
      </c>
      <c r="E39" s="920">
        <v>745.17018888000064</v>
      </c>
      <c r="F39" s="920">
        <v>78.400012700000076</v>
      </c>
      <c r="G39" s="920">
        <v>0.92046587999999996</v>
      </c>
      <c r="H39" s="920">
        <v>4.1448210000000006E-2</v>
      </c>
      <c r="I39" s="921">
        <v>8887.681300029979</v>
      </c>
      <c r="J39" s="920">
        <v>8517.6695362498831</v>
      </c>
      <c r="K39" s="920">
        <v>102.95176521000003</v>
      </c>
      <c r="L39" s="922">
        <v>287.93582226999979</v>
      </c>
      <c r="M39" s="920">
        <v>99.607812440000146</v>
      </c>
      <c r="N39" s="920">
        <v>473.01347713000001</v>
      </c>
      <c r="O39" s="923">
        <v>9481.1784132998928</v>
      </c>
      <c r="P39" s="907">
        <f t="shared" si="2"/>
        <v>293.71274262930632</v>
      </c>
      <c r="Q39" s="908">
        <f t="shared" si="3"/>
        <v>7.3394486643975299E-2</v>
      </c>
    </row>
    <row r="40" spans="2:17" x14ac:dyDescent="0.25">
      <c r="B40" s="909" t="s">
        <v>289</v>
      </c>
      <c r="C40" s="920">
        <v>4304.1784586400026</v>
      </c>
      <c r="D40" s="920">
        <v>537.75735891000022</v>
      </c>
      <c r="E40" s="920">
        <v>36.896370130000001</v>
      </c>
      <c r="F40" s="920">
        <v>13.664947629999997</v>
      </c>
      <c r="G40" s="920">
        <v>0</v>
      </c>
      <c r="H40" s="920">
        <v>0</v>
      </c>
      <c r="I40" s="921">
        <v>4892.4971353099982</v>
      </c>
      <c r="J40" s="920">
        <v>5169.6792240699933</v>
      </c>
      <c r="K40" s="920">
        <v>651.7076068399997</v>
      </c>
      <c r="L40" s="922">
        <v>41.13482779000001</v>
      </c>
      <c r="M40" s="920">
        <v>19.352262660000005</v>
      </c>
      <c r="N40" s="920">
        <v>0</v>
      </c>
      <c r="O40" s="923">
        <v>5881.8739213599965</v>
      </c>
      <c r="P40" s="907">
        <f t="shared" si="2"/>
        <v>178.26480082999976</v>
      </c>
      <c r="Q40" s="908">
        <f t="shared" si="3"/>
        <v>0.2010838476487018</v>
      </c>
    </row>
    <row r="41" spans="2:17" x14ac:dyDescent="0.25">
      <c r="B41" s="909" t="s">
        <v>636</v>
      </c>
      <c r="C41" s="920">
        <v>30.894833460000001</v>
      </c>
      <c r="D41" s="920">
        <v>0.3997938499999999</v>
      </c>
      <c r="E41" s="920">
        <v>8.9146050000000004E-2</v>
      </c>
      <c r="F41" s="920">
        <v>0.39267161</v>
      </c>
      <c r="G41" s="920">
        <v>0</v>
      </c>
      <c r="H41" s="920">
        <v>0</v>
      </c>
      <c r="I41" s="921">
        <v>31.77644497</v>
      </c>
      <c r="J41" s="920">
        <v>25.095953999999995</v>
      </c>
      <c r="K41" s="920">
        <v>7.7864880000000011E-2</v>
      </c>
      <c r="L41" s="922">
        <v>6.5037209999999998E-2</v>
      </c>
      <c r="M41" s="920">
        <v>0.10550854</v>
      </c>
      <c r="N41" s="920">
        <v>0</v>
      </c>
      <c r="O41" s="923">
        <v>25.344364630000001</v>
      </c>
      <c r="P41" s="907">
        <f t="shared" si="2"/>
        <v>0.8653777241379309</v>
      </c>
      <c r="Q41" s="908">
        <f t="shared" si="3"/>
        <v>-0.18769738530903235</v>
      </c>
    </row>
    <row r="42" spans="2:17" x14ac:dyDescent="0.25">
      <c r="B42" s="909" t="s">
        <v>299</v>
      </c>
      <c r="C42" s="920">
        <v>395.46269351999996</v>
      </c>
      <c r="D42" s="920">
        <v>71.198806009999998</v>
      </c>
      <c r="E42" s="920">
        <v>5.4722947399999997</v>
      </c>
      <c r="F42" s="920">
        <v>2.3369290000000001E-2</v>
      </c>
      <c r="G42" s="920">
        <v>0</v>
      </c>
      <c r="H42" s="920">
        <v>0</v>
      </c>
      <c r="I42" s="921">
        <v>472.15716355999984</v>
      </c>
      <c r="J42" s="920">
        <v>390.18480237</v>
      </c>
      <c r="K42" s="920">
        <v>120.19147030999999</v>
      </c>
      <c r="L42" s="922">
        <v>27.010590120000003</v>
      </c>
      <c r="M42" s="920">
        <v>0.35639999999999999</v>
      </c>
      <c r="N42" s="920">
        <v>0</v>
      </c>
      <c r="O42" s="923">
        <v>537.74326280000002</v>
      </c>
      <c r="P42" s="907">
        <f t="shared" si="2"/>
        <v>13.454648357586207</v>
      </c>
      <c r="Q42" s="908">
        <f t="shared" si="3"/>
        <v>-1.3346116426360299E-2</v>
      </c>
    </row>
    <row r="43" spans="2:17" x14ac:dyDescent="0.25">
      <c r="B43" s="909" t="s">
        <v>644</v>
      </c>
      <c r="C43" s="920">
        <v>2.3791431200000002</v>
      </c>
      <c r="D43" s="920">
        <v>0.14413739</v>
      </c>
      <c r="E43" s="920">
        <v>0</v>
      </c>
      <c r="F43" s="920">
        <v>0.14413739</v>
      </c>
      <c r="G43" s="920">
        <v>0</v>
      </c>
      <c r="H43" s="920">
        <v>0</v>
      </c>
      <c r="I43" s="921">
        <v>2.6674179000000002</v>
      </c>
      <c r="J43" s="920">
        <v>2.4678171899999999</v>
      </c>
      <c r="K43" s="920">
        <v>8.9028630000000011E-2</v>
      </c>
      <c r="L43" s="922">
        <v>0</v>
      </c>
      <c r="M43" s="920">
        <v>7.5625200000000005E-3</v>
      </c>
      <c r="N43" s="920">
        <v>0</v>
      </c>
      <c r="O43" s="923">
        <v>2.56440834</v>
      </c>
      <c r="P43" s="907">
        <f t="shared" si="2"/>
        <v>8.509714448275861E-2</v>
      </c>
      <c r="Q43" s="908">
        <f t="shared" si="3"/>
        <v>3.727143157322943E-2</v>
      </c>
    </row>
    <row r="44" spans="2:17" x14ac:dyDescent="0.25">
      <c r="B44" s="909" t="s">
        <v>693</v>
      </c>
      <c r="C44" s="920">
        <v>2.3621551800000002</v>
      </c>
      <c r="D44" s="920">
        <v>0.62885086000000001</v>
      </c>
      <c r="E44" s="920">
        <v>0</v>
      </c>
      <c r="F44" s="920">
        <v>0</v>
      </c>
      <c r="G44" s="920">
        <v>0</v>
      </c>
      <c r="H44" s="920">
        <v>0</v>
      </c>
      <c r="I44" s="921">
        <v>2.9910060400000003</v>
      </c>
      <c r="J44" s="920">
        <v>1.3035627700000001</v>
      </c>
      <c r="K44" s="920">
        <v>0</v>
      </c>
      <c r="L44" s="922">
        <v>0</v>
      </c>
      <c r="M44" s="920">
        <v>5.8660570000000002E-2</v>
      </c>
      <c r="N44" s="920">
        <v>0</v>
      </c>
      <c r="O44" s="923">
        <v>1.3622233400000001</v>
      </c>
      <c r="P44" s="907">
        <f t="shared" si="2"/>
        <v>4.4950440344827591E-2</v>
      </c>
      <c r="Q44" s="908">
        <f t="shared" si="3"/>
        <v>-0.44814685290913026</v>
      </c>
    </row>
    <row r="45" spans="2:17" x14ac:dyDescent="0.25">
      <c r="B45" s="909" t="s">
        <v>309</v>
      </c>
      <c r="C45" s="920">
        <v>36.637571550000033</v>
      </c>
      <c r="D45" s="920">
        <v>6.3568159099999999</v>
      </c>
      <c r="E45" s="920">
        <v>7.2369721700000005</v>
      </c>
      <c r="F45" s="920">
        <v>0.53460861000000015</v>
      </c>
      <c r="G45" s="920">
        <v>125.81074791</v>
      </c>
      <c r="H45" s="920">
        <v>0</v>
      </c>
      <c r="I45" s="921">
        <v>176.57671615000004</v>
      </c>
      <c r="J45" s="920">
        <v>62.90849885999998</v>
      </c>
      <c r="K45" s="920">
        <v>4.2052264299999997</v>
      </c>
      <c r="L45" s="922">
        <v>6.3988317599999984</v>
      </c>
      <c r="M45" s="920">
        <v>13.372902280000003</v>
      </c>
      <c r="N45" s="920">
        <v>0</v>
      </c>
      <c r="O45" s="923">
        <v>86.885459329999946</v>
      </c>
      <c r="P45" s="907">
        <f t="shared" si="2"/>
        <v>2.1692585813793097</v>
      </c>
      <c r="Q45" s="908">
        <f t="shared" si="3"/>
        <v>0.71704881624447969</v>
      </c>
    </row>
    <row r="46" spans="2:17" ht="15.75" thickBot="1" x14ac:dyDescent="0.3">
      <c r="B46" s="910" t="s">
        <v>318</v>
      </c>
      <c r="C46" s="924">
        <v>53824.274418330169</v>
      </c>
      <c r="D46" s="924">
        <v>5348.615862100005</v>
      </c>
      <c r="E46" s="924">
        <v>953.28586720000089</v>
      </c>
      <c r="F46" s="924">
        <v>194.35095546000039</v>
      </c>
      <c r="G46" s="924">
        <v>155.26418959999998</v>
      </c>
      <c r="H46" s="924">
        <v>4.1448210000000006E-2</v>
      </c>
      <c r="I46" s="925">
        <v>60475.832740900216</v>
      </c>
      <c r="J46" s="926">
        <v>59909.418548280963</v>
      </c>
      <c r="K46" s="926">
        <v>6129.6346704999978</v>
      </c>
      <c r="L46" s="927">
        <v>528.25994979999984</v>
      </c>
      <c r="M46" s="926">
        <v>224.62825387000004</v>
      </c>
      <c r="N46" s="926">
        <v>507.46801049999999</v>
      </c>
      <c r="O46" s="928">
        <v>67299.409432949935</v>
      </c>
      <c r="P46" s="916">
        <f t="shared" si="2"/>
        <v>2065.8420189062399</v>
      </c>
      <c r="Q46" s="917">
        <f t="shared" si="3"/>
        <v>0.11305575775450616</v>
      </c>
    </row>
    <row r="47" spans="2:17" x14ac:dyDescent="0.25">
      <c r="B47" s="929" t="s">
        <v>397</v>
      </c>
      <c r="C47" s="929"/>
      <c r="D47" s="929"/>
      <c r="E47" s="929"/>
      <c r="F47" s="929"/>
      <c r="G47" s="929"/>
      <c r="H47" s="929"/>
      <c r="I47" s="929"/>
      <c r="J47" s="929"/>
      <c r="K47" s="929"/>
      <c r="L47" s="929"/>
      <c r="M47" s="929"/>
      <c r="N47" s="929"/>
      <c r="O47" s="929"/>
      <c r="P47" s="929"/>
      <c r="Q47" s="929"/>
    </row>
  </sheetData>
  <mergeCells count="12">
    <mergeCell ref="B28:B29"/>
    <mergeCell ref="C28:I28"/>
    <mergeCell ref="J28:O28"/>
    <mergeCell ref="P28:P29"/>
    <mergeCell ref="Q28:Q29"/>
    <mergeCell ref="B47:Q47"/>
    <mergeCell ref="B4:B5"/>
    <mergeCell ref="C4:I4"/>
    <mergeCell ref="J4:O4"/>
    <mergeCell ref="P4:P5"/>
    <mergeCell ref="Q4:Q5"/>
    <mergeCell ref="B23:P23"/>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pageSetUpPr fitToPage="1"/>
  </sheetPr>
  <dimension ref="A1:O72"/>
  <sheetViews>
    <sheetView topLeftCell="A13" zoomScaleNormal="100" workbookViewId="0">
      <selection activeCell="D17" sqref="D17"/>
    </sheetView>
  </sheetViews>
  <sheetFormatPr baseColWidth="10" defaultRowHeight="12.75" x14ac:dyDescent="0.2"/>
  <cols>
    <col min="1" max="1" width="11.42578125" style="930"/>
    <col min="2" max="2" width="37.7109375" style="930" customWidth="1"/>
    <col min="3" max="3" width="37.28515625" style="930" bestFit="1" customWidth="1"/>
    <col min="4" max="4" width="32.140625" style="930" customWidth="1"/>
    <col min="5" max="7" width="11.42578125" style="930"/>
    <col min="8" max="8" width="13.42578125" style="930" customWidth="1"/>
    <col min="9" max="9" width="13" style="930" customWidth="1"/>
    <col min="10" max="10" width="15.140625" style="930" customWidth="1"/>
    <col min="11" max="11" width="14.7109375" style="930" customWidth="1"/>
    <col min="12" max="16384" width="11.42578125" style="930"/>
  </cols>
  <sheetData>
    <row r="1" spans="1:13" ht="15" x14ac:dyDescent="0.2">
      <c r="B1" s="931" t="s">
        <v>704</v>
      </c>
    </row>
    <row r="2" spans="1:13" ht="13.5" thickBot="1" x14ac:dyDescent="0.25">
      <c r="B2" s="932"/>
    </row>
    <row r="3" spans="1:13" ht="12.75" customHeight="1" x14ac:dyDescent="0.2">
      <c r="A3" s="933"/>
      <c r="B3" s="934" t="s">
        <v>705</v>
      </c>
      <c r="C3" s="935" t="s">
        <v>706</v>
      </c>
      <c r="D3" s="936" t="s">
        <v>707</v>
      </c>
      <c r="E3" s="937"/>
      <c r="F3" s="937"/>
      <c r="G3" s="937"/>
      <c r="H3" s="937"/>
      <c r="I3" s="938" t="s">
        <v>7</v>
      </c>
      <c r="J3" s="939" t="s">
        <v>8</v>
      </c>
      <c r="K3" s="933"/>
    </row>
    <row r="4" spans="1:13" x14ac:dyDescent="0.2">
      <c r="A4" s="933"/>
      <c r="B4" s="940"/>
      <c r="C4" s="941"/>
      <c r="D4" s="942">
        <v>2013</v>
      </c>
      <c r="E4" s="942">
        <v>2014</v>
      </c>
      <c r="F4" s="942">
        <v>2015</v>
      </c>
      <c r="G4" s="942">
        <v>2016</v>
      </c>
      <c r="H4" s="943">
        <v>2017</v>
      </c>
      <c r="I4" s="944"/>
      <c r="J4" s="945"/>
      <c r="K4" s="933"/>
    </row>
    <row r="5" spans="1:13" x14ac:dyDescent="0.2">
      <c r="A5" s="933"/>
      <c r="B5" s="946" t="s">
        <v>708</v>
      </c>
      <c r="C5" s="409" t="s">
        <v>690</v>
      </c>
      <c r="D5" s="947">
        <v>13183</v>
      </c>
      <c r="E5" s="947">
        <v>13664</v>
      </c>
      <c r="F5" s="947">
        <v>15057</v>
      </c>
      <c r="G5" s="947">
        <v>16017</v>
      </c>
      <c r="H5" s="948">
        <v>15851</v>
      </c>
      <c r="I5" s="949">
        <v>0.80148657531475953</v>
      </c>
      <c r="J5" s="950">
        <v>-1.0363988262471091E-2</v>
      </c>
      <c r="K5" s="933"/>
      <c r="L5" s="951"/>
      <c r="M5" s="951"/>
    </row>
    <row r="6" spans="1:13" x14ac:dyDescent="0.2">
      <c r="A6" s="933"/>
      <c r="B6" s="952"/>
      <c r="C6" s="409" t="s">
        <v>691</v>
      </c>
      <c r="D6" s="947">
        <v>233</v>
      </c>
      <c r="E6" s="947">
        <v>238</v>
      </c>
      <c r="F6" s="947">
        <v>277</v>
      </c>
      <c r="G6" s="947">
        <v>1259</v>
      </c>
      <c r="H6" s="948">
        <v>3880</v>
      </c>
      <c r="I6" s="949">
        <v>0.19618749051929008</v>
      </c>
      <c r="J6" s="950">
        <v>2.0818109610802225</v>
      </c>
      <c r="K6" s="933"/>
      <c r="L6" s="951"/>
      <c r="M6" s="951"/>
    </row>
    <row r="7" spans="1:13" x14ac:dyDescent="0.2">
      <c r="A7" s="933"/>
      <c r="B7" s="952"/>
      <c r="C7" s="409" t="s">
        <v>692</v>
      </c>
      <c r="D7" s="947">
        <v>38</v>
      </c>
      <c r="E7" s="947">
        <v>44</v>
      </c>
      <c r="F7" s="947">
        <v>74</v>
      </c>
      <c r="G7" s="947">
        <v>46</v>
      </c>
      <c r="H7" s="948">
        <v>46</v>
      </c>
      <c r="I7" s="949">
        <v>2.3259341659503463E-3</v>
      </c>
      <c r="J7" s="950">
        <v>0</v>
      </c>
      <c r="K7" s="933"/>
      <c r="L7" s="951"/>
      <c r="M7" s="951"/>
    </row>
    <row r="8" spans="1:13" x14ac:dyDescent="0.2">
      <c r="A8" s="933"/>
      <c r="B8" s="953"/>
      <c r="C8" s="954" t="s">
        <v>709</v>
      </c>
      <c r="D8" s="955">
        <v>13454</v>
      </c>
      <c r="E8" s="955">
        <v>13946</v>
      </c>
      <c r="F8" s="955">
        <v>15408</v>
      </c>
      <c r="G8" s="955">
        <v>17322</v>
      </c>
      <c r="H8" s="955">
        <v>19777</v>
      </c>
      <c r="I8" s="956">
        <v>1</v>
      </c>
      <c r="J8" s="957">
        <v>0.14172728322364625</v>
      </c>
      <c r="K8" s="933"/>
      <c r="L8" s="951"/>
      <c r="M8" s="951"/>
    </row>
    <row r="9" spans="1:13" x14ac:dyDescent="0.2">
      <c r="A9" s="933"/>
      <c r="B9" s="946" t="s">
        <v>710</v>
      </c>
      <c r="C9" s="409" t="s">
        <v>698</v>
      </c>
      <c r="D9" s="947">
        <v>11976</v>
      </c>
      <c r="E9" s="947">
        <v>10195</v>
      </c>
      <c r="F9" s="947">
        <v>10240</v>
      </c>
      <c r="G9" s="947">
        <v>10398</v>
      </c>
      <c r="H9" s="948">
        <v>9328</v>
      </c>
      <c r="I9" s="958">
        <v>0.96483243690525444</v>
      </c>
      <c r="J9" s="959">
        <v>-0.10290440469321027</v>
      </c>
      <c r="K9" s="933"/>
      <c r="L9" s="951"/>
      <c r="M9" s="951"/>
    </row>
    <row r="10" spans="1:13" x14ac:dyDescent="0.2">
      <c r="A10" s="933"/>
      <c r="B10" s="952"/>
      <c r="C10" s="409" t="s">
        <v>699</v>
      </c>
      <c r="D10" s="947">
        <v>48</v>
      </c>
      <c r="E10" s="947">
        <v>61</v>
      </c>
      <c r="F10" s="947">
        <v>98</v>
      </c>
      <c r="G10" s="947">
        <v>105</v>
      </c>
      <c r="H10" s="948">
        <v>122</v>
      </c>
      <c r="I10" s="960">
        <v>1.2618949110467521E-2</v>
      </c>
      <c r="J10" s="961">
        <v>0.161904761904762</v>
      </c>
      <c r="K10" s="933"/>
      <c r="L10" s="951"/>
      <c r="M10" s="951"/>
    </row>
    <row r="11" spans="1:13" x14ac:dyDescent="0.2">
      <c r="A11" s="933"/>
      <c r="B11" s="952"/>
      <c r="C11" s="409" t="s">
        <v>700</v>
      </c>
      <c r="D11" s="947">
        <v>134</v>
      </c>
      <c r="E11" s="947">
        <v>105</v>
      </c>
      <c r="F11" s="947">
        <v>126</v>
      </c>
      <c r="G11" s="947">
        <v>135</v>
      </c>
      <c r="H11" s="948">
        <v>151</v>
      </c>
      <c r="I11" s="960">
        <v>1.5618535374431112E-2</v>
      </c>
      <c r="J11" s="961">
        <v>0.11851851851851847</v>
      </c>
      <c r="K11" s="933"/>
      <c r="L11" s="951"/>
      <c r="M11" s="951"/>
    </row>
    <row r="12" spans="1:13" x14ac:dyDescent="0.2">
      <c r="A12" s="933"/>
      <c r="B12" s="952"/>
      <c r="C12" s="409" t="s">
        <v>701</v>
      </c>
      <c r="D12" s="947">
        <v>55</v>
      </c>
      <c r="E12" s="947">
        <v>40</v>
      </c>
      <c r="F12" s="947">
        <v>102</v>
      </c>
      <c r="G12" s="947">
        <v>80</v>
      </c>
      <c r="H12" s="948">
        <v>63</v>
      </c>
      <c r="I12" s="960">
        <v>6.5163425734381464E-3</v>
      </c>
      <c r="J12" s="961">
        <v>-0.21250000000000002</v>
      </c>
      <c r="K12" s="933"/>
      <c r="L12" s="951"/>
      <c r="M12" s="951"/>
    </row>
    <row r="13" spans="1:13" x14ac:dyDescent="0.2">
      <c r="A13" s="933"/>
      <c r="B13" s="952"/>
      <c r="C13" s="409" t="s">
        <v>702</v>
      </c>
      <c r="D13" s="947" t="s">
        <v>263</v>
      </c>
      <c r="E13" s="947" t="s">
        <v>263</v>
      </c>
      <c r="F13" s="947" t="s">
        <v>263</v>
      </c>
      <c r="G13" s="947">
        <v>2</v>
      </c>
      <c r="H13" s="948">
        <v>4</v>
      </c>
      <c r="I13" s="960">
        <v>4.1373603640877118E-4</v>
      </c>
      <c r="J13" s="961">
        <v>1</v>
      </c>
      <c r="K13" s="933"/>
      <c r="L13" s="951"/>
      <c r="M13" s="951"/>
    </row>
    <row r="14" spans="1:13" x14ac:dyDescent="0.2">
      <c r="A14" s="933"/>
      <c r="B14" s="953"/>
      <c r="C14" s="954" t="s">
        <v>711</v>
      </c>
      <c r="D14" s="955">
        <v>12213</v>
      </c>
      <c r="E14" s="955">
        <v>10401</v>
      </c>
      <c r="F14" s="955">
        <v>10566</v>
      </c>
      <c r="G14" s="955">
        <v>10720</v>
      </c>
      <c r="H14" s="955">
        <v>9668</v>
      </c>
      <c r="I14" s="956">
        <v>1</v>
      </c>
      <c r="J14" s="957">
        <v>-9.81343283582089E-2</v>
      </c>
      <c r="K14" s="933"/>
      <c r="L14" s="951"/>
      <c r="M14" s="951"/>
    </row>
    <row r="15" spans="1:13" ht="13.5" thickBot="1" x14ac:dyDescent="0.25">
      <c r="A15" s="933"/>
      <c r="B15" s="962" t="s">
        <v>606</v>
      </c>
      <c r="C15" s="963"/>
      <c r="D15" s="964">
        <v>25667</v>
      </c>
      <c r="E15" s="964">
        <v>24347</v>
      </c>
      <c r="F15" s="964">
        <v>25974</v>
      </c>
      <c r="G15" s="964">
        <v>28042</v>
      </c>
      <c r="H15" s="965">
        <v>29445</v>
      </c>
      <c r="I15" s="966"/>
      <c r="J15" s="967">
        <f t="shared" ref="J15" si="0">+IF(G15=0,"-",(H15/G15-1))</f>
        <v>5.0032094715070308E-2</v>
      </c>
      <c r="K15" s="933"/>
      <c r="M15" s="951"/>
    </row>
    <row r="16" spans="1:13" x14ac:dyDescent="0.2">
      <c r="B16" s="968" t="s">
        <v>20</v>
      </c>
      <c r="C16" s="968"/>
      <c r="D16" s="968"/>
      <c r="E16" s="968"/>
      <c r="F16" s="968"/>
      <c r="G16" s="968"/>
      <c r="H16" s="968"/>
      <c r="I16" s="968"/>
      <c r="J16" s="968"/>
    </row>
    <row r="19" spans="1:14" ht="13.5" thickBot="1" x14ac:dyDescent="0.25"/>
    <row r="20" spans="1:14" ht="12.75" customHeight="1" x14ac:dyDescent="0.2">
      <c r="A20" s="933"/>
      <c r="B20" s="969" t="s">
        <v>712</v>
      </c>
      <c r="C20" s="937" t="s">
        <v>713</v>
      </c>
      <c r="D20" s="937" t="s">
        <v>25</v>
      </c>
      <c r="E20" s="970" t="s">
        <v>714</v>
      </c>
      <c r="F20" s="970"/>
      <c r="G20" s="970"/>
      <c r="H20" s="970"/>
      <c r="I20" s="970"/>
      <c r="J20" s="971" t="s">
        <v>7</v>
      </c>
      <c r="K20" s="972" t="s">
        <v>8</v>
      </c>
      <c r="L20" s="933"/>
    </row>
    <row r="21" spans="1:14" x14ac:dyDescent="0.2">
      <c r="A21" s="933"/>
      <c r="B21" s="973"/>
      <c r="C21" s="974"/>
      <c r="D21" s="974"/>
      <c r="E21" s="975" t="s">
        <v>715</v>
      </c>
      <c r="F21" s="975" t="s">
        <v>716</v>
      </c>
      <c r="G21" s="975" t="s">
        <v>717</v>
      </c>
      <c r="H21" s="975" t="s">
        <v>718</v>
      </c>
      <c r="I21" s="976" t="s">
        <v>719</v>
      </c>
      <c r="J21" s="977"/>
      <c r="K21" s="978"/>
      <c r="L21" s="933"/>
    </row>
    <row r="22" spans="1:14" x14ac:dyDescent="0.2">
      <c r="A22" s="933"/>
      <c r="B22" s="979" t="s">
        <v>720</v>
      </c>
      <c r="C22" s="980" t="s">
        <v>721</v>
      </c>
      <c r="D22" s="981" t="s">
        <v>722</v>
      </c>
      <c r="E22" s="982">
        <v>62.373205480000003</v>
      </c>
      <c r="F22" s="982">
        <v>60.268639059999998</v>
      </c>
      <c r="G22" s="982">
        <v>55.531613900000004</v>
      </c>
      <c r="H22" s="982">
        <v>55.296114000000003</v>
      </c>
      <c r="I22" s="983">
        <v>57.051084169999996</v>
      </c>
      <c r="J22" s="984">
        <v>0.12401785035877742</v>
      </c>
      <c r="K22" s="985">
        <v>3.1737676358233546E-2</v>
      </c>
      <c r="L22" s="933"/>
      <c r="M22" s="951"/>
      <c r="N22" s="951"/>
    </row>
    <row r="23" spans="1:14" ht="38.25" x14ac:dyDescent="0.2">
      <c r="A23" s="933"/>
      <c r="B23" s="986"/>
      <c r="C23" s="980" t="s">
        <v>723</v>
      </c>
      <c r="D23" s="981" t="s">
        <v>724</v>
      </c>
      <c r="E23" s="982">
        <v>60.375979310000005</v>
      </c>
      <c r="F23" s="982">
        <v>65.557749119999997</v>
      </c>
      <c r="G23" s="982">
        <v>52.323759019999997</v>
      </c>
      <c r="H23" s="982">
        <v>57.318779510000006</v>
      </c>
      <c r="I23" s="983">
        <v>41.557451219999997</v>
      </c>
      <c r="J23" s="984">
        <v>9.0337735762159005E-2</v>
      </c>
      <c r="K23" s="985">
        <v>-0.27497669044488704</v>
      </c>
      <c r="L23" s="933"/>
      <c r="M23" s="951"/>
      <c r="N23" s="951"/>
    </row>
    <row r="24" spans="1:14" x14ac:dyDescent="0.2">
      <c r="A24" s="933"/>
      <c r="B24" s="986"/>
      <c r="C24" s="980" t="s">
        <v>725</v>
      </c>
      <c r="D24" s="981" t="s">
        <v>726</v>
      </c>
      <c r="E24" s="982">
        <v>106.44669506000001</v>
      </c>
      <c r="F24" s="982">
        <v>143.83675301</v>
      </c>
      <c r="G24" s="982">
        <v>72.605937389999994</v>
      </c>
      <c r="H24" s="982">
        <v>50.599356840000006</v>
      </c>
      <c r="I24" s="983">
        <v>21.180290380000002</v>
      </c>
      <c r="J24" s="984">
        <v>4.6041790811112177E-2</v>
      </c>
      <c r="K24" s="985">
        <v>-0.58141186562955527</v>
      </c>
      <c r="L24" s="933"/>
      <c r="M24" s="951"/>
      <c r="N24" s="951"/>
    </row>
    <row r="25" spans="1:14" x14ac:dyDescent="0.2">
      <c r="A25" s="933"/>
      <c r="B25" s="986"/>
      <c r="C25" s="987" t="s">
        <v>61</v>
      </c>
      <c r="D25" s="988"/>
      <c r="E25" s="982">
        <v>469.36132200000105</v>
      </c>
      <c r="F25" s="982">
        <v>539.02869493000094</v>
      </c>
      <c r="G25" s="982">
        <v>582.1796329499989</v>
      </c>
      <c r="H25" s="982">
        <v>361.45705317999949</v>
      </c>
      <c r="I25" s="983">
        <v>340.23434028999924</v>
      </c>
      <c r="J25" s="984">
        <v>0.73960262306795144</v>
      </c>
      <c r="K25" s="985">
        <v>-5.8714341588547492E-2</v>
      </c>
      <c r="L25" s="933"/>
      <c r="M25" s="951"/>
      <c r="N25" s="951"/>
    </row>
    <row r="26" spans="1:14" x14ac:dyDescent="0.2">
      <c r="A26" s="933"/>
      <c r="B26" s="989"/>
      <c r="C26" s="990" t="s">
        <v>727</v>
      </c>
      <c r="D26" s="991"/>
      <c r="E26" s="992">
        <v>698.55720185000109</v>
      </c>
      <c r="F26" s="992">
        <v>808.69183612000097</v>
      </c>
      <c r="G26" s="992">
        <v>762.64094325999895</v>
      </c>
      <c r="H26" s="992">
        <v>524.67130352999948</v>
      </c>
      <c r="I26" s="993">
        <v>460.0231660599992</v>
      </c>
      <c r="J26" s="994">
        <v>1</v>
      </c>
      <c r="K26" s="995">
        <v>-0.12321645387320834</v>
      </c>
      <c r="L26" s="933"/>
      <c r="M26" s="951"/>
      <c r="N26" s="951"/>
    </row>
    <row r="27" spans="1:14" x14ac:dyDescent="0.2">
      <c r="A27" s="933"/>
      <c r="B27" s="979" t="s">
        <v>728</v>
      </c>
      <c r="C27" s="980" t="s">
        <v>729</v>
      </c>
      <c r="D27" s="981" t="s">
        <v>730</v>
      </c>
      <c r="E27" s="982">
        <v>13.974527289999999</v>
      </c>
      <c r="F27" s="982">
        <v>20.130279949999998</v>
      </c>
      <c r="G27" s="982">
        <v>15.629822300000001</v>
      </c>
      <c r="H27" s="982">
        <v>19.456794760000001</v>
      </c>
      <c r="I27" s="983">
        <v>17.706406940000001</v>
      </c>
      <c r="J27" s="984">
        <v>8.7306997172607329E-2</v>
      </c>
      <c r="K27" s="985">
        <v>-8.9962804336021107E-2</v>
      </c>
      <c r="L27" s="933"/>
      <c r="M27" s="951"/>
      <c r="N27" s="951"/>
    </row>
    <row r="28" spans="1:14" ht="27.75" x14ac:dyDescent="0.2">
      <c r="A28" s="933"/>
      <c r="B28" s="986"/>
      <c r="C28" s="980" t="s">
        <v>731</v>
      </c>
      <c r="D28" s="981" t="s">
        <v>732</v>
      </c>
      <c r="E28" s="982">
        <v>43.683531689999995</v>
      </c>
      <c r="F28" s="982">
        <v>17.137464350000002</v>
      </c>
      <c r="G28" s="982">
        <v>14.101181560000001</v>
      </c>
      <c r="H28" s="982">
        <v>12.19160083</v>
      </c>
      <c r="I28" s="983">
        <v>12.423206199999999</v>
      </c>
      <c r="J28" s="984">
        <v>6.1256517612721127E-2</v>
      </c>
      <c r="K28" s="985">
        <v>1.8997125416875926E-2</v>
      </c>
      <c r="L28" s="933"/>
      <c r="M28" s="951"/>
      <c r="N28" s="951"/>
    </row>
    <row r="29" spans="1:14" x14ac:dyDescent="0.2">
      <c r="A29" s="933"/>
      <c r="B29" s="986"/>
      <c r="C29" s="980" t="s">
        <v>733</v>
      </c>
      <c r="D29" s="981" t="s">
        <v>734</v>
      </c>
      <c r="E29" s="982">
        <v>0</v>
      </c>
      <c r="F29" s="982">
        <v>0</v>
      </c>
      <c r="G29" s="982">
        <v>3.548</v>
      </c>
      <c r="H29" s="982">
        <v>0</v>
      </c>
      <c r="I29" s="983">
        <v>7.8137999999999996</v>
      </c>
      <c r="J29" s="984">
        <v>3.8528393525520038E-2</v>
      </c>
      <c r="K29" s="985" t="s">
        <v>263</v>
      </c>
      <c r="L29" s="933"/>
      <c r="M29" s="951"/>
      <c r="N29" s="951"/>
    </row>
    <row r="30" spans="1:14" x14ac:dyDescent="0.2">
      <c r="A30" s="933"/>
      <c r="B30" s="986"/>
      <c r="C30" s="987" t="s">
        <v>61</v>
      </c>
      <c r="D30" s="988"/>
      <c r="E30" s="982">
        <v>234.75126021000014</v>
      </c>
      <c r="F30" s="982">
        <v>206.74750718000033</v>
      </c>
      <c r="G30" s="982">
        <v>170.8783621</v>
      </c>
      <c r="H30" s="982">
        <v>179.33263819999971</v>
      </c>
      <c r="I30" s="983">
        <v>164.86286257000012</v>
      </c>
      <c r="J30" s="984">
        <v>0.81290809168915157</v>
      </c>
      <c r="K30" s="985">
        <v>-8.0686793966986969E-2</v>
      </c>
      <c r="L30" s="933"/>
      <c r="M30" s="951"/>
      <c r="N30" s="951"/>
    </row>
    <row r="31" spans="1:14" x14ac:dyDescent="0.2">
      <c r="A31" s="933"/>
      <c r="B31" s="989"/>
      <c r="C31" s="996" t="s">
        <v>735</v>
      </c>
      <c r="D31" s="997"/>
      <c r="E31" s="992">
        <v>292.40931919000013</v>
      </c>
      <c r="F31" s="992">
        <v>244.01525148000033</v>
      </c>
      <c r="G31" s="992">
        <v>204.15736595999999</v>
      </c>
      <c r="H31" s="992">
        <v>210.98103378999971</v>
      </c>
      <c r="I31" s="993">
        <v>202.80627571000011</v>
      </c>
      <c r="J31" s="994">
        <v>1</v>
      </c>
      <c r="K31" s="995">
        <v>-3.8746412097574456E-2</v>
      </c>
      <c r="L31" s="933"/>
      <c r="M31" s="951"/>
      <c r="N31" s="951"/>
    </row>
    <row r="32" spans="1:14" ht="13.5" thickBot="1" x14ac:dyDescent="0.25">
      <c r="A32" s="933"/>
      <c r="B32" s="998" t="s">
        <v>736</v>
      </c>
      <c r="C32" s="998"/>
      <c r="D32" s="999"/>
      <c r="E32" s="1000">
        <v>990.96652104000123</v>
      </c>
      <c r="F32" s="1000">
        <v>1052.7070876000014</v>
      </c>
      <c r="G32" s="1000">
        <v>966.79830921999894</v>
      </c>
      <c r="H32" s="1000">
        <v>735.65233731999911</v>
      </c>
      <c r="I32" s="1001">
        <v>662.82944176999933</v>
      </c>
      <c r="J32" s="1002"/>
      <c r="K32" s="1003">
        <v>-9.8990911678871973E-2</v>
      </c>
      <c r="L32" s="933"/>
      <c r="N32" s="951"/>
    </row>
    <row r="33" spans="1:12" x14ac:dyDescent="0.2">
      <c r="B33" s="1004" t="s">
        <v>20</v>
      </c>
      <c r="C33" s="1004"/>
      <c r="D33" s="1004"/>
      <c r="E33" s="1004"/>
      <c r="F33" s="1004"/>
      <c r="G33" s="1004"/>
      <c r="H33" s="1004"/>
      <c r="I33" s="1004"/>
      <c r="J33" s="1004"/>
      <c r="K33" s="1004"/>
    </row>
    <row r="34" spans="1:12" ht="12.75" customHeight="1" x14ac:dyDescent="0.2">
      <c r="B34" s="1005" t="s">
        <v>737</v>
      </c>
      <c r="C34" s="1006"/>
      <c r="D34" s="1006"/>
      <c r="E34" s="1006"/>
      <c r="F34" s="1006"/>
      <c r="G34" s="1006"/>
      <c r="H34" s="1006"/>
      <c r="I34" s="1006"/>
      <c r="J34" s="1006"/>
      <c r="K34" s="1006"/>
    </row>
    <row r="36" spans="1:12" ht="13.5" thickBot="1" x14ac:dyDescent="0.25"/>
    <row r="37" spans="1:12" ht="19.5" customHeight="1" x14ac:dyDescent="0.2">
      <c r="A37" s="933"/>
      <c r="B37" s="969" t="s">
        <v>738</v>
      </c>
      <c r="C37" s="937" t="s">
        <v>739</v>
      </c>
      <c r="D37" s="937"/>
      <c r="E37" s="937"/>
      <c r="F37" s="937"/>
      <c r="G37" s="937"/>
      <c r="H37" s="971" t="s">
        <v>7</v>
      </c>
      <c r="I37" s="972" t="s">
        <v>8</v>
      </c>
      <c r="J37" s="933"/>
    </row>
    <row r="38" spans="1:12" x14ac:dyDescent="0.2">
      <c r="A38" s="933"/>
      <c r="B38" s="973"/>
      <c r="C38" s="1007" t="s">
        <v>715</v>
      </c>
      <c r="D38" s="1007" t="s">
        <v>716</v>
      </c>
      <c r="E38" s="1007" t="s">
        <v>717</v>
      </c>
      <c r="F38" s="1007" t="s">
        <v>718</v>
      </c>
      <c r="G38" s="1008" t="s">
        <v>719</v>
      </c>
      <c r="H38" s="977"/>
      <c r="I38" s="978"/>
      <c r="J38" s="933"/>
    </row>
    <row r="39" spans="1:12" x14ac:dyDescent="0.2">
      <c r="A39" s="933"/>
      <c r="B39" s="1009" t="s">
        <v>508</v>
      </c>
      <c r="C39" s="1010">
        <v>1.0857097600000007</v>
      </c>
      <c r="D39" s="1010">
        <v>1.080344839999998</v>
      </c>
      <c r="E39" s="1010">
        <v>1.0093138699999991</v>
      </c>
      <c r="F39" s="1010">
        <v>1.5909388299999987</v>
      </c>
      <c r="G39" s="1011">
        <v>1.3476743899999992</v>
      </c>
      <c r="H39" s="1012">
        <v>3.4322409092078475E-2</v>
      </c>
      <c r="I39" s="1013">
        <v>-0.15290621827364648</v>
      </c>
      <c r="J39" s="933"/>
      <c r="K39" s="951"/>
      <c r="L39" s="951"/>
    </row>
    <row r="40" spans="1:12" x14ac:dyDescent="0.2">
      <c r="A40" s="933"/>
      <c r="B40" s="1009" t="s">
        <v>509</v>
      </c>
      <c r="C40" s="1010">
        <v>54.291503279999922</v>
      </c>
      <c r="D40" s="1010">
        <v>44.789218860000048</v>
      </c>
      <c r="E40" s="1010">
        <v>37.971774119999928</v>
      </c>
      <c r="F40" s="1010">
        <v>40.045942350000082</v>
      </c>
      <c r="G40" s="1011">
        <v>36.952811509999947</v>
      </c>
      <c r="H40" s="1012">
        <v>0.9411097540769362</v>
      </c>
      <c r="I40" s="1013">
        <v>-7.7239556831158684E-2</v>
      </c>
      <c r="J40" s="933"/>
      <c r="K40" s="951"/>
      <c r="L40" s="951"/>
    </row>
    <row r="41" spans="1:12" ht="25.5" x14ac:dyDescent="0.2">
      <c r="A41" s="933"/>
      <c r="B41" s="1009" t="s">
        <v>510</v>
      </c>
      <c r="C41" s="1010">
        <v>0</v>
      </c>
      <c r="D41" s="1010">
        <v>0</v>
      </c>
      <c r="E41" s="1010">
        <v>0</v>
      </c>
      <c r="F41" s="1010">
        <v>0</v>
      </c>
      <c r="G41" s="1011">
        <v>0</v>
      </c>
      <c r="H41" s="1012">
        <v>0</v>
      </c>
      <c r="I41" s="1013" t="s">
        <v>263</v>
      </c>
      <c r="J41" s="933"/>
      <c r="K41" s="951"/>
      <c r="L41" s="951"/>
    </row>
    <row r="42" spans="1:12" x14ac:dyDescent="0.2">
      <c r="A42" s="933"/>
      <c r="B42" s="1009" t="s">
        <v>740</v>
      </c>
      <c r="C42" s="1010">
        <v>0</v>
      </c>
      <c r="D42" s="1010">
        <v>0</v>
      </c>
      <c r="E42" s="1010">
        <v>0</v>
      </c>
      <c r="F42" s="1010">
        <v>0</v>
      </c>
      <c r="G42" s="1011">
        <v>0</v>
      </c>
      <c r="H42" s="1012">
        <v>0</v>
      </c>
      <c r="I42" s="1013" t="s">
        <v>263</v>
      </c>
      <c r="J42" s="933"/>
      <c r="K42" s="951"/>
      <c r="L42" s="951"/>
    </row>
    <row r="43" spans="1:12" x14ac:dyDescent="0.2">
      <c r="A43" s="933"/>
      <c r="B43" s="1009" t="s">
        <v>512</v>
      </c>
      <c r="C43" s="1010">
        <v>0.70098557000000017</v>
      </c>
      <c r="D43" s="1010">
        <v>0.87467877000000005</v>
      </c>
      <c r="E43" s="1010">
        <v>1.4747311800000003</v>
      </c>
      <c r="F43" s="1010">
        <v>1.33904329</v>
      </c>
      <c r="G43" s="1011">
        <v>0.96465968999999985</v>
      </c>
      <c r="H43" s="1012">
        <v>2.456783683098528E-2</v>
      </c>
      <c r="I43" s="1013">
        <v>-0.27959036335561649</v>
      </c>
      <c r="J43" s="933"/>
      <c r="K43" s="951"/>
      <c r="L43" s="951"/>
    </row>
    <row r="44" spans="1:12" ht="13.5" thickBot="1" x14ac:dyDescent="0.25">
      <c r="A44" s="933"/>
      <c r="B44" s="1014" t="s">
        <v>528</v>
      </c>
      <c r="C44" s="1015">
        <v>56.078198609999923</v>
      </c>
      <c r="D44" s="1015">
        <v>46.744242470000046</v>
      </c>
      <c r="E44" s="1015">
        <v>40.455819169999927</v>
      </c>
      <c r="F44" s="1015">
        <v>42.975924470000081</v>
      </c>
      <c r="G44" s="1016">
        <v>39.265145589999946</v>
      </c>
      <c r="H44" s="1017">
        <v>1</v>
      </c>
      <c r="I44" s="1018">
        <v>-8.6345527775452346E-2</v>
      </c>
      <c r="J44" s="933"/>
      <c r="K44" s="951"/>
      <c r="L44" s="951"/>
    </row>
    <row r="45" spans="1:12" x14ac:dyDescent="0.2">
      <c r="B45" s="1019" t="s">
        <v>428</v>
      </c>
      <c r="C45" s="1019"/>
      <c r="D45" s="1019"/>
      <c r="E45" s="1019"/>
      <c r="F45" s="1019"/>
      <c r="G45" s="1019"/>
      <c r="H45" s="1019"/>
      <c r="I45" s="1019"/>
    </row>
    <row r="48" spans="1:12" ht="13.5" thickBot="1" x14ac:dyDescent="0.25"/>
    <row r="49" spans="1:15" x14ac:dyDescent="0.2">
      <c r="A49" s="933"/>
      <c r="B49" s="934" t="s">
        <v>741</v>
      </c>
      <c r="C49" s="935"/>
      <c r="D49" s="935"/>
      <c r="E49" s="935"/>
      <c r="F49" s="935"/>
      <c r="G49" s="935"/>
      <c r="H49" s="935"/>
      <c r="I49" s="935"/>
      <c r="J49" s="935"/>
      <c r="K49" s="935"/>
      <c r="L49" s="935"/>
      <c r="M49" s="935"/>
      <c r="N49" s="1020"/>
      <c r="O49" s="933"/>
    </row>
    <row r="50" spans="1:15" x14ac:dyDescent="0.2">
      <c r="A50" s="933"/>
      <c r="B50" s="940" t="s">
        <v>613</v>
      </c>
      <c r="C50" s="1021" t="s">
        <v>705</v>
      </c>
      <c r="D50" s="941" t="s">
        <v>614</v>
      </c>
      <c r="E50" s="941">
        <v>2016</v>
      </c>
      <c r="F50" s="941"/>
      <c r="G50" s="941"/>
      <c r="H50" s="941"/>
      <c r="I50" s="941"/>
      <c r="J50" s="1022">
        <v>2017</v>
      </c>
      <c r="K50" s="1022"/>
      <c r="L50" s="1022"/>
      <c r="M50" s="1022"/>
      <c r="N50" s="1023"/>
      <c r="O50" s="933"/>
    </row>
    <row r="51" spans="1:15" x14ac:dyDescent="0.2">
      <c r="A51" s="933"/>
      <c r="B51" s="940"/>
      <c r="C51" s="1021"/>
      <c r="D51" s="941"/>
      <c r="E51" s="941" t="s">
        <v>617</v>
      </c>
      <c r="F51" s="941"/>
      <c r="G51" s="941"/>
      <c r="H51" s="1024" t="s">
        <v>742</v>
      </c>
      <c r="I51" s="1024" t="s">
        <v>743</v>
      </c>
      <c r="J51" s="1022" t="s">
        <v>617</v>
      </c>
      <c r="K51" s="1022"/>
      <c r="L51" s="1022"/>
      <c r="M51" s="1025" t="s">
        <v>742</v>
      </c>
      <c r="N51" s="1026" t="s">
        <v>743</v>
      </c>
      <c r="O51" s="933"/>
    </row>
    <row r="52" spans="1:15" x14ac:dyDescent="0.2">
      <c r="A52" s="933"/>
      <c r="B52" s="940"/>
      <c r="C52" s="1021"/>
      <c r="D52" s="941"/>
      <c r="E52" s="1027" t="s">
        <v>744</v>
      </c>
      <c r="F52" s="1027" t="s">
        <v>745</v>
      </c>
      <c r="G52" s="1027" t="s">
        <v>746</v>
      </c>
      <c r="H52" s="1024"/>
      <c r="I52" s="1024"/>
      <c r="J52" s="1028" t="s">
        <v>744</v>
      </c>
      <c r="K52" s="1028" t="s">
        <v>745</v>
      </c>
      <c r="L52" s="1028" t="s">
        <v>746</v>
      </c>
      <c r="M52" s="1025"/>
      <c r="N52" s="1026"/>
      <c r="O52" s="933"/>
    </row>
    <row r="53" spans="1:15" x14ac:dyDescent="0.2">
      <c r="A53" s="933"/>
      <c r="B53" s="1029" t="s">
        <v>241</v>
      </c>
      <c r="C53" s="1030" t="s">
        <v>599</v>
      </c>
      <c r="D53" s="1031" t="s">
        <v>623</v>
      </c>
      <c r="E53" s="1032">
        <v>272</v>
      </c>
      <c r="F53" s="1032">
        <v>5</v>
      </c>
      <c r="G53" s="1032">
        <v>671</v>
      </c>
      <c r="H53" s="1032">
        <v>1645</v>
      </c>
      <c r="I53" s="1033">
        <v>709.37400000000002</v>
      </c>
      <c r="J53" s="1034">
        <v>277</v>
      </c>
      <c r="K53" s="1034">
        <v>0</v>
      </c>
      <c r="L53" s="1034">
        <v>1430</v>
      </c>
      <c r="M53" s="1034">
        <v>2357</v>
      </c>
      <c r="N53" s="1035">
        <v>2279.3609999999999</v>
      </c>
      <c r="O53" s="933"/>
    </row>
    <row r="54" spans="1:15" x14ac:dyDescent="0.2">
      <c r="A54" s="933"/>
      <c r="B54" s="1029"/>
      <c r="C54" s="1036"/>
      <c r="D54" s="1031" t="s">
        <v>243</v>
      </c>
      <c r="E54" s="1032">
        <v>328704</v>
      </c>
      <c r="F54" s="1032">
        <v>215602</v>
      </c>
      <c r="G54" s="1032">
        <v>25987</v>
      </c>
      <c r="H54" s="1032">
        <v>3202675</v>
      </c>
      <c r="I54" s="1033">
        <v>263455.36576999997</v>
      </c>
      <c r="J54" s="1034">
        <v>349849</v>
      </c>
      <c r="K54" s="1034">
        <v>221630</v>
      </c>
      <c r="L54" s="1034">
        <v>27980</v>
      </c>
      <c r="M54" s="1034">
        <v>3327001</v>
      </c>
      <c r="N54" s="1035">
        <v>288774.22525999992</v>
      </c>
      <c r="O54" s="933"/>
    </row>
    <row r="55" spans="1:15" x14ac:dyDescent="0.2">
      <c r="A55" s="933"/>
      <c r="B55" s="1029"/>
      <c r="C55" s="1036"/>
      <c r="D55" s="1031" t="s">
        <v>242</v>
      </c>
      <c r="E55" s="1032">
        <v>7066</v>
      </c>
      <c r="F55" s="1032">
        <v>4614</v>
      </c>
      <c r="G55" s="1032">
        <v>90036</v>
      </c>
      <c r="H55" s="1032">
        <v>282462</v>
      </c>
      <c r="I55" s="1033">
        <v>1137109.4216600002</v>
      </c>
      <c r="J55" s="1034">
        <v>6554</v>
      </c>
      <c r="K55" s="1034">
        <v>4439</v>
      </c>
      <c r="L55" s="1034">
        <v>94655</v>
      </c>
      <c r="M55" s="1034">
        <v>278831</v>
      </c>
      <c r="N55" s="1035">
        <v>1057425.7630699996</v>
      </c>
      <c r="O55" s="933"/>
    </row>
    <row r="56" spans="1:15" x14ac:dyDescent="0.2">
      <c r="A56" s="933"/>
      <c r="B56" s="1029"/>
      <c r="C56" s="1037"/>
      <c r="D56" s="1038" t="s">
        <v>602</v>
      </c>
      <c r="E56" s="1039">
        <v>336042</v>
      </c>
      <c r="F56" s="1039">
        <v>220221</v>
      </c>
      <c r="G56" s="1039">
        <v>116694</v>
      </c>
      <c r="H56" s="1039">
        <v>3486782</v>
      </c>
      <c r="I56" s="1039">
        <v>1401274.1614300003</v>
      </c>
      <c r="J56" s="1039">
        <v>356680</v>
      </c>
      <c r="K56" s="1039">
        <v>226069</v>
      </c>
      <c r="L56" s="1039">
        <v>124065</v>
      </c>
      <c r="M56" s="1039">
        <v>3608189</v>
      </c>
      <c r="N56" s="1040">
        <v>1348479.3493299996</v>
      </c>
      <c r="O56" s="933"/>
    </row>
    <row r="57" spans="1:15" x14ac:dyDescent="0.2">
      <c r="A57" s="933"/>
      <c r="B57" s="1029"/>
      <c r="C57" s="1030" t="s">
        <v>603</v>
      </c>
      <c r="D57" s="1031" t="s">
        <v>623</v>
      </c>
      <c r="E57" s="1032">
        <v>296</v>
      </c>
      <c r="F57" s="1032">
        <v>5</v>
      </c>
      <c r="G57" s="1032">
        <v>123</v>
      </c>
      <c r="H57" s="1032">
        <v>1089</v>
      </c>
      <c r="I57" s="1032">
        <v>1947.0321999999999</v>
      </c>
      <c r="J57" s="1034">
        <v>315</v>
      </c>
      <c r="K57" s="1034">
        <v>0</v>
      </c>
      <c r="L57" s="1034">
        <v>101</v>
      </c>
      <c r="M57" s="1034">
        <v>964</v>
      </c>
      <c r="N57" s="1035">
        <v>1325.4306200000001</v>
      </c>
      <c r="O57" s="933"/>
    </row>
    <row r="58" spans="1:15" x14ac:dyDescent="0.2">
      <c r="A58" s="933"/>
      <c r="B58" s="1029"/>
      <c r="C58" s="1036"/>
      <c r="D58" s="1031" t="s">
        <v>243</v>
      </c>
      <c r="E58" s="1032">
        <v>331690</v>
      </c>
      <c r="F58" s="1032">
        <v>215134</v>
      </c>
      <c r="G58" s="1032">
        <v>24974</v>
      </c>
      <c r="H58" s="1032">
        <v>3146768</v>
      </c>
      <c r="I58" s="1032">
        <v>192414.84369999997</v>
      </c>
      <c r="J58" s="1034">
        <v>353941</v>
      </c>
      <c r="K58" s="1034">
        <v>221245</v>
      </c>
      <c r="L58" s="1034">
        <v>25889</v>
      </c>
      <c r="M58" s="1034">
        <v>3257376</v>
      </c>
      <c r="N58" s="1035">
        <v>217610.27961000003</v>
      </c>
      <c r="O58" s="933"/>
    </row>
    <row r="59" spans="1:15" x14ac:dyDescent="0.2">
      <c r="A59" s="933"/>
      <c r="B59" s="1029"/>
      <c r="C59" s="1036"/>
      <c r="D59" s="1031" t="s">
        <v>242</v>
      </c>
      <c r="E59" s="1032">
        <v>7134</v>
      </c>
      <c r="F59" s="1032">
        <v>3698</v>
      </c>
      <c r="G59" s="1032">
        <v>94084</v>
      </c>
      <c r="H59" s="1032">
        <v>243517</v>
      </c>
      <c r="I59" s="1032">
        <v>1823346.5789899994</v>
      </c>
      <c r="J59" s="1034">
        <v>6635</v>
      </c>
      <c r="K59" s="1034">
        <v>3669</v>
      </c>
      <c r="L59" s="1034">
        <v>100330</v>
      </c>
      <c r="M59" s="1034">
        <v>246977</v>
      </c>
      <c r="N59" s="1035">
        <v>1897007.3400800002</v>
      </c>
      <c r="O59" s="933"/>
    </row>
    <row r="60" spans="1:15" x14ac:dyDescent="0.2">
      <c r="A60" s="933"/>
      <c r="B60" s="1029"/>
      <c r="C60" s="1037"/>
      <c r="D60" s="1038" t="s">
        <v>605</v>
      </c>
      <c r="E60" s="1039">
        <v>339120</v>
      </c>
      <c r="F60" s="1039">
        <v>218837</v>
      </c>
      <c r="G60" s="1039">
        <v>119181</v>
      </c>
      <c r="H60" s="1039">
        <v>3391374</v>
      </c>
      <c r="I60" s="1039">
        <v>2017708.4548899992</v>
      </c>
      <c r="J60" s="1039">
        <v>360891</v>
      </c>
      <c r="K60" s="1039">
        <v>224914</v>
      </c>
      <c r="L60" s="1039">
        <v>126320</v>
      </c>
      <c r="M60" s="1039">
        <v>3505317</v>
      </c>
      <c r="N60" s="1040">
        <v>2115943.0503100003</v>
      </c>
      <c r="O60" s="933"/>
    </row>
    <row r="61" spans="1:15" ht="13.5" thickBot="1" x14ac:dyDescent="0.25">
      <c r="A61" s="933"/>
      <c r="B61" s="1041" t="s">
        <v>606</v>
      </c>
      <c r="C61" s="1042"/>
      <c r="D61" s="1042"/>
      <c r="E61" s="1043">
        <f>+E56+E60</f>
        <v>675162</v>
      </c>
      <c r="F61" s="1043">
        <f t="shared" ref="F61:N61" si="1">+F56+F60</f>
        <v>439058</v>
      </c>
      <c r="G61" s="1043">
        <f t="shared" si="1"/>
        <v>235875</v>
      </c>
      <c r="H61" s="1043">
        <f t="shared" si="1"/>
        <v>6878156</v>
      </c>
      <c r="I61" s="1043">
        <f t="shared" si="1"/>
        <v>3418982.6163199996</v>
      </c>
      <c r="J61" s="1043">
        <f t="shared" si="1"/>
        <v>717571</v>
      </c>
      <c r="K61" s="1043">
        <f t="shared" si="1"/>
        <v>450983</v>
      </c>
      <c r="L61" s="1043">
        <f t="shared" si="1"/>
        <v>250385</v>
      </c>
      <c r="M61" s="1043">
        <f t="shared" si="1"/>
        <v>7113506</v>
      </c>
      <c r="N61" s="1044">
        <f t="shared" si="1"/>
        <v>3464422.39964</v>
      </c>
      <c r="O61" s="933"/>
    </row>
    <row r="62" spans="1:15" x14ac:dyDescent="0.2">
      <c r="B62" s="1045" t="s">
        <v>747</v>
      </c>
      <c r="C62" s="1045"/>
      <c r="D62" s="1045"/>
      <c r="E62" s="1045"/>
      <c r="F62" s="1045"/>
      <c r="G62" s="1045"/>
      <c r="H62" s="1045"/>
      <c r="I62" s="1045"/>
      <c r="J62" s="1045"/>
      <c r="K62" s="1045"/>
      <c r="L62" s="1045"/>
      <c r="M62" s="1045"/>
      <c r="N62" s="1045"/>
    </row>
    <row r="63" spans="1:15" x14ac:dyDescent="0.2">
      <c r="B63" s="1045" t="s">
        <v>663</v>
      </c>
      <c r="C63" s="1045"/>
      <c r="D63" s="1045"/>
      <c r="E63" s="1045"/>
      <c r="F63" s="1045"/>
      <c r="G63" s="1045"/>
      <c r="H63" s="1045"/>
      <c r="I63" s="1045"/>
      <c r="J63" s="1045"/>
      <c r="K63" s="1045"/>
      <c r="L63" s="1045"/>
      <c r="M63" s="1045"/>
      <c r="N63" s="1045"/>
    </row>
    <row r="64" spans="1:15" x14ac:dyDescent="0.2">
      <c r="B64" s="1046"/>
      <c r="C64" s="1046"/>
      <c r="D64" s="1046"/>
      <c r="E64" s="1046"/>
      <c r="F64" s="1046"/>
      <c r="G64" s="1046"/>
      <c r="H64" s="1046"/>
      <c r="I64" s="1046"/>
      <c r="J64" s="1046"/>
      <c r="K64" s="1046"/>
      <c r="L64" s="1046"/>
      <c r="M64" s="1046"/>
      <c r="N64" s="1046"/>
    </row>
    <row r="65" spans="1:15" ht="13.5" thickBot="1" x14ac:dyDescent="0.25">
      <c r="B65" s="1046"/>
      <c r="C65" s="1046"/>
      <c r="D65" s="1046"/>
      <c r="E65" s="1046"/>
      <c r="F65" s="1046"/>
      <c r="G65" s="1046"/>
      <c r="H65" s="1046"/>
      <c r="I65" s="1046"/>
      <c r="J65" s="1046"/>
      <c r="K65" s="1046"/>
      <c r="L65" s="1046"/>
      <c r="M65" s="1046"/>
      <c r="N65" s="1046"/>
    </row>
    <row r="66" spans="1:15" x14ac:dyDescent="0.2">
      <c r="A66" s="933"/>
      <c r="B66" s="934" t="s">
        <v>748</v>
      </c>
      <c r="C66" s="935"/>
      <c r="D66" s="935"/>
      <c r="E66" s="935"/>
      <c r="F66" s="935"/>
      <c r="G66" s="935"/>
      <c r="H66" s="935"/>
      <c r="I66" s="935"/>
      <c r="J66" s="935"/>
      <c r="K66" s="1020"/>
      <c r="L66" s="1047"/>
      <c r="M66" s="1046"/>
      <c r="N66" s="1046"/>
    </row>
    <row r="67" spans="1:15" x14ac:dyDescent="0.2">
      <c r="A67" s="933"/>
      <c r="B67" s="940"/>
      <c r="C67" s="941">
        <v>2016</v>
      </c>
      <c r="D67" s="941"/>
      <c r="E67" s="941"/>
      <c r="F67" s="1022">
        <v>2017</v>
      </c>
      <c r="G67" s="1022"/>
      <c r="H67" s="1022"/>
      <c r="I67" s="1025" t="s">
        <v>749</v>
      </c>
      <c r="J67" s="1025" t="s">
        <v>750</v>
      </c>
      <c r="K67" s="1026" t="s">
        <v>751</v>
      </c>
      <c r="L67" s="1047"/>
      <c r="M67" s="1046"/>
      <c r="N67" s="1046"/>
    </row>
    <row r="68" spans="1:15" x14ac:dyDescent="0.2">
      <c r="A68" s="933"/>
      <c r="B68" s="940"/>
      <c r="C68" s="941"/>
      <c r="D68" s="941"/>
      <c r="E68" s="941"/>
      <c r="F68" s="1022"/>
      <c r="G68" s="1022"/>
      <c r="H68" s="1022"/>
      <c r="I68" s="1025"/>
      <c r="J68" s="1025"/>
      <c r="K68" s="1026"/>
      <c r="L68" s="1047"/>
      <c r="M68" s="1046"/>
      <c r="N68" s="1046"/>
    </row>
    <row r="69" spans="1:15" x14ac:dyDescent="0.2">
      <c r="A69" s="933"/>
      <c r="B69" s="940"/>
      <c r="C69" s="1048" t="s">
        <v>599</v>
      </c>
      <c r="D69" s="1027" t="s">
        <v>603</v>
      </c>
      <c r="E69" s="1027" t="s">
        <v>9</v>
      </c>
      <c r="F69" s="1049" t="s">
        <v>599</v>
      </c>
      <c r="G69" s="1028" t="s">
        <v>603</v>
      </c>
      <c r="H69" s="1028" t="s">
        <v>9</v>
      </c>
      <c r="I69" s="1025"/>
      <c r="J69" s="1025"/>
      <c r="K69" s="1026"/>
      <c r="L69" s="1047"/>
      <c r="M69" s="1046"/>
      <c r="N69" s="1046"/>
    </row>
    <row r="70" spans="1:15" x14ac:dyDescent="0.2">
      <c r="A70" s="933"/>
      <c r="B70" s="1050" t="s">
        <v>752</v>
      </c>
      <c r="C70" s="1032">
        <v>1411</v>
      </c>
      <c r="D70" s="1032">
        <v>9244</v>
      </c>
      <c r="E70" s="1032">
        <v>10655</v>
      </c>
      <c r="F70" s="1034">
        <v>1556</v>
      </c>
      <c r="G70" s="1034">
        <v>10053</v>
      </c>
      <c r="H70" s="1051">
        <v>11609</v>
      </c>
      <c r="I70" s="1052">
        <f>(H70-E70)/E70</f>
        <v>8.9535429375879869E-2</v>
      </c>
      <c r="J70" s="1052">
        <f>(F70-C70)/C70</f>
        <v>0.10276399716513111</v>
      </c>
      <c r="K70" s="1053">
        <f>+(G70-D70)/D70</f>
        <v>8.7516226741670269E-2</v>
      </c>
      <c r="L70" s="1054"/>
      <c r="M70" s="1055"/>
      <c r="N70" s="1055"/>
      <c r="O70" s="951"/>
    </row>
    <row r="71" spans="1:15" ht="13.5" thickBot="1" x14ac:dyDescent="0.25">
      <c r="A71" s="933"/>
      <c r="B71" s="1056" t="s">
        <v>753</v>
      </c>
      <c r="C71" s="1057">
        <v>43.650682840000009</v>
      </c>
      <c r="D71" s="1057">
        <v>9.3670197799999997</v>
      </c>
      <c r="E71" s="1057">
        <v>53.017702620000016</v>
      </c>
      <c r="F71" s="1058">
        <v>51.822907649999998</v>
      </c>
      <c r="G71" s="1058">
        <v>11.1583752</v>
      </c>
      <c r="H71" s="1058">
        <v>62.981282849999992</v>
      </c>
      <c r="I71" s="1059">
        <f>(H71-E71)/E71</f>
        <v>0.18792930922362125</v>
      </c>
      <c r="J71" s="1059">
        <f>(F71-C71)/C71</f>
        <v>0.1872187163704857</v>
      </c>
      <c r="K71" s="1060">
        <f>+(G71-D71)/D71</f>
        <v>0.19124070003832108</v>
      </c>
      <c r="L71" s="1054"/>
      <c r="M71" s="1055"/>
      <c r="N71" s="1055"/>
      <c r="O71" s="951"/>
    </row>
    <row r="72" spans="1:15" x14ac:dyDescent="0.2">
      <c r="B72" s="1061" t="s">
        <v>754</v>
      </c>
      <c r="C72" s="1061"/>
      <c r="D72" s="1061"/>
      <c r="E72" s="1061"/>
      <c r="F72" s="1061"/>
      <c r="G72" s="1061"/>
      <c r="H72" s="1061"/>
      <c r="I72" s="1061"/>
      <c r="J72" s="1061"/>
      <c r="K72" s="1061"/>
      <c r="L72" s="1062"/>
      <c r="M72" s="1046"/>
      <c r="N72" s="1046"/>
    </row>
  </sheetData>
  <mergeCells count="53">
    <mergeCell ref="B72:K72"/>
    <mergeCell ref="B61:D61"/>
    <mergeCell ref="B62:N62"/>
    <mergeCell ref="B63:N63"/>
    <mergeCell ref="B66:K66"/>
    <mergeCell ref="B67:B69"/>
    <mergeCell ref="C67:E68"/>
    <mergeCell ref="F67:H68"/>
    <mergeCell ref="I67:I69"/>
    <mergeCell ref="J67:J69"/>
    <mergeCell ref="K67:K69"/>
    <mergeCell ref="J51:L51"/>
    <mergeCell ref="M51:M52"/>
    <mergeCell ref="N51:N52"/>
    <mergeCell ref="B53:B60"/>
    <mergeCell ref="C53:C56"/>
    <mergeCell ref="C57:C60"/>
    <mergeCell ref="B45:I45"/>
    <mergeCell ref="B49:N49"/>
    <mergeCell ref="B50:B52"/>
    <mergeCell ref="C50:C52"/>
    <mergeCell ref="D50:D52"/>
    <mergeCell ref="E50:I50"/>
    <mergeCell ref="J50:N50"/>
    <mergeCell ref="E51:G51"/>
    <mergeCell ref="H51:H52"/>
    <mergeCell ref="I51:I52"/>
    <mergeCell ref="B32:D32"/>
    <mergeCell ref="B33:K33"/>
    <mergeCell ref="B37:B38"/>
    <mergeCell ref="C37:G37"/>
    <mergeCell ref="H37:H38"/>
    <mergeCell ref="I37:I38"/>
    <mergeCell ref="K20:K21"/>
    <mergeCell ref="B22:B26"/>
    <mergeCell ref="C25:D25"/>
    <mergeCell ref="C26:D26"/>
    <mergeCell ref="B27:B31"/>
    <mergeCell ref="C30:D30"/>
    <mergeCell ref="B9:B14"/>
    <mergeCell ref="B15:C15"/>
    <mergeCell ref="B16:J16"/>
    <mergeCell ref="B20:B21"/>
    <mergeCell ref="C20:C21"/>
    <mergeCell ref="D20:D21"/>
    <mergeCell ref="E20:I20"/>
    <mergeCell ref="J20:J21"/>
    <mergeCell ref="B3:B4"/>
    <mergeCell ref="C3:C4"/>
    <mergeCell ref="D3:H3"/>
    <mergeCell ref="I3:I4"/>
    <mergeCell ref="J3:J4"/>
    <mergeCell ref="B5:B8"/>
  </mergeCells>
  <pageMargins left="0.7" right="0.7" top="0.75" bottom="0.75" header="0.3" footer="0.3"/>
  <pageSetup paperSize="183" scale="4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K32"/>
  <sheetViews>
    <sheetView workbookViewId="0">
      <selection activeCell="I31" sqref="I31"/>
    </sheetView>
  </sheetViews>
  <sheetFormatPr baseColWidth="10" defaultColWidth="11.42578125" defaultRowHeight="12" x14ac:dyDescent="0.2"/>
  <cols>
    <col min="1" max="1" width="11.42578125" style="55"/>
    <col min="2" max="2" width="17.5703125" style="55" customWidth="1"/>
    <col min="3" max="3" width="47" style="55" customWidth="1"/>
    <col min="4" max="8" width="11.42578125" style="55"/>
    <col min="9" max="9" width="12.28515625" style="55" customWidth="1"/>
    <col min="10" max="16384" width="11.42578125" style="55"/>
  </cols>
  <sheetData>
    <row r="1" spans="1:11" ht="12.75" customHeight="1" x14ac:dyDescent="0.2">
      <c r="B1" s="56" t="s">
        <v>23</v>
      </c>
    </row>
    <row r="2" spans="1:11" x14ac:dyDescent="0.2">
      <c r="B2" s="57" t="s">
        <v>6</v>
      </c>
    </row>
    <row r="3" spans="1:11" x14ac:dyDescent="0.2">
      <c r="B3" s="57"/>
    </row>
    <row r="4" spans="1:11" s="64" customFormat="1" ht="24" x14ac:dyDescent="0.2">
      <c r="A4" s="58"/>
      <c r="B4" s="59" t="s">
        <v>24</v>
      </c>
      <c r="C4" s="60" t="s">
        <v>25</v>
      </c>
      <c r="D4" s="60">
        <v>2013</v>
      </c>
      <c r="E4" s="60">
        <v>2014</v>
      </c>
      <c r="F4" s="60">
        <v>2015</v>
      </c>
      <c r="G4" s="60">
        <v>2016</v>
      </c>
      <c r="H4" s="61">
        <v>2017</v>
      </c>
      <c r="I4" s="62" t="s">
        <v>7</v>
      </c>
      <c r="J4" s="63" t="s">
        <v>8</v>
      </c>
      <c r="K4" s="58"/>
    </row>
    <row r="5" spans="1:11" s="64" customFormat="1" ht="13.5" customHeight="1" x14ac:dyDescent="0.2">
      <c r="A5" s="58"/>
      <c r="B5" s="65" t="s">
        <v>26</v>
      </c>
      <c r="C5" s="66" t="s">
        <v>27</v>
      </c>
      <c r="D5" s="67">
        <v>16457.88191543</v>
      </c>
      <c r="E5" s="67">
        <v>15621.66904866999</v>
      </c>
      <c r="F5" s="67">
        <v>11817.109472479997</v>
      </c>
      <c r="G5" s="67">
        <v>11864.934246700004</v>
      </c>
      <c r="H5" s="68">
        <v>15148.771601590002</v>
      </c>
      <c r="I5" s="69">
        <f>H5/$H$18</f>
        <v>0.22674198869025203</v>
      </c>
      <c r="J5" s="70">
        <f>(H5-G5)/G5</f>
        <v>0.27676827250882846</v>
      </c>
      <c r="K5" s="58"/>
    </row>
    <row r="6" spans="1:11" s="64" customFormat="1" x14ac:dyDescent="0.2">
      <c r="A6" s="58"/>
      <c r="B6" s="65" t="s">
        <v>28</v>
      </c>
      <c r="C6" s="66" t="s">
        <v>29</v>
      </c>
      <c r="D6" s="67">
        <v>19326.953272080005</v>
      </c>
      <c r="E6" s="67">
        <v>16978.748832509998</v>
      </c>
      <c r="F6" s="67">
        <v>14350.870739639999</v>
      </c>
      <c r="G6" s="67">
        <v>12891.932746379996</v>
      </c>
      <c r="H6" s="68">
        <v>14651.742595060006</v>
      </c>
      <c r="I6" s="69">
        <f t="shared" ref="I6:I14" si="0">H6/$H$18</f>
        <v>0.21930261681632907</v>
      </c>
      <c r="J6" s="70">
        <f t="shared" ref="J6:J14" si="1">(H6-G6)/G6</f>
        <v>0.13650473387507839</v>
      </c>
      <c r="K6" s="58"/>
    </row>
    <row r="7" spans="1:11" s="64" customFormat="1" ht="14.25" x14ac:dyDescent="0.2">
      <c r="A7" s="58"/>
      <c r="B7" s="71" t="s">
        <v>30</v>
      </c>
      <c r="C7" s="72" t="s">
        <v>31</v>
      </c>
      <c r="D7" s="67">
        <v>3438.3722208899999</v>
      </c>
      <c r="E7" s="67">
        <v>2807.9657850599997</v>
      </c>
      <c r="F7" s="67">
        <v>2269.8214569699994</v>
      </c>
      <c r="G7" s="67">
        <v>1748.4084929600001</v>
      </c>
      <c r="H7" s="68">
        <v>2286.9185710299998</v>
      </c>
      <c r="I7" s="69">
        <f t="shared" si="0"/>
        <v>3.422986882405607E-2</v>
      </c>
      <c r="J7" s="70">
        <f t="shared" si="1"/>
        <v>0.30800014998687136</v>
      </c>
      <c r="K7" s="58"/>
    </row>
    <row r="8" spans="1:11" s="64" customFormat="1" ht="24" x14ac:dyDescent="0.2">
      <c r="A8" s="58"/>
      <c r="B8" s="65" t="s">
        <v>32</v>
      </c>
      <c r="C8" s="66" t="s">
        <v>33</v>
      </c>
      <c r="D8" s="67">
        <v>1251.2078727000003</v>
      </c>
      <c r="E8" s="67">
        <v>1141.6933058299999</v>
      </c>
      <c r="F8" s="67">
        <v>1165.7253446700001</v>
      </c>
      <c r="G8" s="67">
        <v>1010.6432978500002</v>
      </c>
      <c r="H8" s="68">
        <v>1191.5587142899994</v>
      </c>
      <c r="I8" s="69">
        <f t="shared" si="0"/>
        <v>1.7834871343030665E-2</v>
      </c>
      <c r="J8" s="70">
        <f t="shared" si="1"/>
        <v>0.17901015801012193</v>
      </c>
      <c r="K8" s="58"/>
    </row>
    <row r="9" spans="1:11" s="64" customFormat="1" ht="14.25" x14ac:dyDescent="0.2">
      <c r="A9" s="58"/>
      <c r="B9" s="71" t="s">
        <v>34</v>
      </c>
      <c r="C9" s="72" t="s">
        <v>35</v>
      </c>
      <c r="D9" s="67">
        <v>1053.5099123999998</v>
      </c>
      <c r="E9" s="67">
        <v>1137.32271709</v>
      </c>
      <c r="F9" s="67">
        <v>903.21442028999991</v>
      </c>
      <c r="G9" s="67">
        <v>930.55314488000022</v>
      </c>
      <c r="H9" s="68">
        <v>1165.5263595899999</v>
      </c>
      <c r="I9" s="69">
        <f t="shared" si="0"/>
        <v>1.7445227348771197E-2</v>
      </c>
      <c r="J9" s="70">
        <f t="shared" si="1"/>
        <v>0.25250918338500772</v>
      </c>
      <c r="K9" s="58"/>
    </row>
    <row r="10" spans="1:11" s="64" customFormat="1" ht="24" x14ac:dyDescent="0.2">
      <c r="A10" s="58"/>
      <c r="B10" s="65" t="s">
        <v>36</v>
      </c>
      <c r="C10" s="66" t="s">
        <v>37</v>
      </c>
      <c r="D10" s="67">
        <v>1261.2474511799999</v>
      </c>
      <c r="E10" s="67">
        <v>1442.8885394699992</v>
      </c>
      <c r="F10" s="67">
        <v>1135.0120577100001</v>
      </c>
      <c r="G10" s="67">
        <v>1153.2034671700001</v>
      </c>
      <c r="H10" s="68">
        <v>1140.8914605600003</v>
      </c>
      <c r="I10" s="69">
        <f t="shared" si="0"/>
        <v>1.7076500025912926E-2</v>
      </c>
      <c r="J10" s="70">
        <f t="shared" si="1"/>
        <v>-1.0676352404848275E-2</v>
      </c>
      <c r="K10" s="58"/>
    </row>
    <row r="11" spans="1:11" s="64" customFormat="1" ht="24" x14ac:dyDescent="0.2">
      <c r="A11" s="58"/>
      <c r="B11" s="65" t="s">
        <v>38</v>
      </c>
      <c r="C11" s="66" t="s">
        <v>39</v>
      </c>
      <c r="D11" s="67">
        <v>753.76840541000036</v>
      </c>
      <c r="E11" s="67">
        <v>902.00776380000059</v>
      </c>
      <c r="F11" s="67">
        <v>777.87603498999988</v>
      </c>
      <c r="G11" s="67">
        <v>946.12390102000006</v>
      </c>
      <c r="H11" s="68">
        <v>1063.3729585100002</v>
      </c>
      <c r="I11" s="69">
        <f t="shared" si="0"/>
        <v>1.5916227775636109E-2</v>
      </c>
      <c r="J11" s="70">
        <f t="shared" si="1"/>
        <v>0.12392569024373652</v>
      </c>
      <c r="K11" s="58"/>
    </row>
    <row r="12" spans="1:11" s="64" customFormat="1" x14ac:dyDescent="0.2">
      <c r="A12" s="58"/>
      <c r="B12" s="65" t="s">
        <v>40</v>
      </c>
      <c r="C12" s="66" t="s">
        <v>41</v>
      </c>
      <c r="D12" s="67">
        <v>1151.3013395900009</v>
      </c>
      <c r="E12" s="67">
        <v>1235.8063310699988</v>
      </c>
      <c r="F12" s="67">
        <v>1024.3797859899994</v>
      </c>
      <c r="G12" s="67">
        <v>955.79056077000052</v>
      </c>
      <c r="H12" s="68">
        <v>994.63618370999905</v>
      </c>
      <c r="I12" s="69">
        <f t="shared" si="0"/>
        <v>1.4887397621997089E-2</v>
      </c>
      <c r="J12" s="70">
        <f t="shared" si="1"/>
        <v>4.0642400683162064E-2</v>
      </c>
      <c r="K12" s="58"/>
    </row>
    <row r="13" spans="1:11" s="64" customFormat="1" x14ac:dyDescent="0.2">
      <c r="A13" s="58"/>
      <c r="B13" s="65" t="s">
        <v>42</v>
      </c>
      <c r="C13" s="66" t="s">
        <v>43</v>
      </c>
      <c r="D13" s="67">
        <v>667.0785475900002</v>
      </c>
      <c r="E13" s="67">
        <v>939.03996037000013</v>
      </c>
      <c r="F13" s="67">
        <v>533.84157204999997</v>
      </c>
      <c r="G13" s="67">
        <v>585.80537257000003</v>
      </c>
      <c r="H13" s="68">
        <v>780.03451595999979</v>
      </c>
      <c r="I13" s="69">
        <f t="shared" si="0"/>
        <v>1.1675308206326427E-2</v>
      </c>
      <c r="J13" s="70">
        <f t="shared" si="1"/>
        <v>0.33155917047652311</v>
      </c>
      <c r="K13" s="58"/>
    </row>
    <row r="14" spans="1:11" s="64" customFormat="1" x14ac:dyDescent="0.2">
      <c r="A14" s="58"/>
      <c r="B14" s="65" t="s">
        <v>44</v>
      </c>
      <c r="C14" s="66" t="s">
        <v>45</v>
      </c>
      <c r="D14" s="67">
        <v>1087.5717432699998</v>
      </c>
      <c r="E14" s="67">
        <v>930.39486549000003</v>
      </c>
      <c r="F14" s="67">
        <v>463.42882539999999</v>
      </c>
      <c r="G14" s="67">
        <v>626.62685800999998</v>
      </c>
      <c r="H14" s="68">
        <v>685.91954772000008</v>
      </c>
      <c r="I14" s="69">
        <f t="shared" si="0"/>
        <v>1.0266625335827697E-2</v>
      </c>
      <c r="J14" s="70">
        <f t="shared" si="1"/>
        <v>9.462200502911397E-2</v>
      </c>
      <c r="K14" s="58"/>
    </row>
    <row r="15" spans="1:11" s="64" customFormat="1" x14ac:dyDescent="0.2">
      <c r="A15" s="58"/>
      <c r="B15" s="73" t="s">
        <v>46</v>
      </c>
      <c r="C15" s="74"/>
      <c r="D15" s="75">
        <f>SUM(D5:D14)</f>
        <v>46448.892680539997</v>
      </c>
      <c r="E15" s="75">
        <f t="shared" ref="E15:G15" si="2">SUM(E5:E14)</f>
        <v>43137.537149359981</v>
      </c>
      <c r="F15" s="75">
        <f t="shared" si="2"/>
        <v>34441.279710189992</v>
      </c>
      <c r="G15" s="75">
        <f t="shared" si="2"/>
        <v>32714.022088310005</v>
      </c>
      <c r="H15" s="76">
        <f>SUM(H5:H14)</f>
        <v>39109.372508020002</v>
      </c>
      <c r="I15" s="77">
        <f>H15/$H$18</f>
        <v>0.58537663198813916</v>
      </c>
      <c r="J15" s="78">
        <f>(H15-G15)/G15</f>
        <v>0.19549263622938329</v>
      </c>
      <c r="K15" s="58"/>
    </row>
    <row r="16" spans="1:11" s="64" customFormat="1" x14ac:dyDescent="0.2">
      <c r="A16" s="58"/>
      <c r="B16" s="79" t="s">
        <v>47</v>
      </c>
      <c r="C16" s="80"/>
      <c r="D16" s="81">
        <f>D18-D17-D15</f>
        <v>28889.476910300262</v>
      </c>
      <c r="E16" s="81">
        <f t="shared" ref="E16:G16" si="3">E18-E17-E15</f>
        <v>30006.460804499497</v>
      </c>
      <c r="F16" s="81">
        <f t="shared" si="3"/>
        <v>25810.020794669748</v>
      </c>
      <c r="G16" s="81">
        <f t="shared" si="3"/>
        <v>27794.261178999914</v>
      </c>
      <c r="H16" s="82">
        <f>H18-H17-H15</f>
        <v>27172.291265069442</v>
      </c>
      <c r="I16" s="83">
        <f>H16/$H$18</f>
        <v>0.40670620171380401</v>
      </c>
      <c r="J16" s="84">
        <f>(H16-G16)/G16</f>
        <v>-2.2377637956442764E-2</v>
      </c>
      <c r="K16" s="58"/>
    </row>
    <row r="17" spans="1:11" s="64" customFormat="1" x14ac:dyDescent="0.2">
      <c r="A17" s="58"/>
      <c r="B17" s="85" t="s">
        <v>48</v>
      </c>
      <c r="C17" s="86"/>
      <c r="D17" s="87">
        <v>897.32361661000004</v>
      </c>
      <c r="E17" s="87">
        <v>866.09762275999958</v>
      </c>
      <c r="F17" s="87">
        <v>539.73943163000013</v>
      </c>
      <c r="G17" s="87">
        <v>433.48274339999983</v>
      </c>
      <c r="H17" s="82">
        <v>528.95074562000013</v>
      </c>
      <c r="I17" s="88">
        <f>H17/H18</f>
        <v>7.9171662980569418E-3</v>
      </c>
      <c r="J17" s="89">
        <f>(H17-G17)/G17</f>
        <v>0.22023483904157726</v>
      </c>
      <c r="K17" s="58"/>
    </row>
    <row r="18" spans="1:11" s="64" customFormat="1" x14ac:dyDescent="0.2">
      <c r="A18" s="58"/>
      <c r="B18" s="90" t="s">
        <v>49</v>
      </c>
      <c r="C18" s="91"/>
      <c r="D18" s="92">
        <v>76235.693207450255</v>
      </c>
      <c r="E18" s="92">
        <v>74010.095576619482</v>
      </c>
      <c r="F18" s="92">
        <v>60791.039936489738</v>
      </c>
      <c r="G18" s="92">
        <v>60941.766010709915</v>
      </c>
      <c r="H18" s="93">
        <v>66810.614518709437</v>
      </c>
      <c r="I18" s="94">
        <v>1</v>
      </c>
      <c r="J18" s="95">
        <f>(H18-G18)/G18</f>
        <v>9.6302567059972144E-2</v>
      </c>
      <c r="K18" s="58"/>
    </row>
    <row r="19" spans="1:11" s="64" customFormat="1" x14ac:dyDescent="0.2">
      <c r="A19" s="58"/>
      <c r="B19" s="96" t="s">
        <v>50</v>
      </c>
      <c r="C19" s="96"/>
      <c r="D19" s="96"/>
      <c r="E19" s="96"/>
      <c r="F19" s="96"/>
      <c r="G19" s="96"/>
      <c r="H19" s="96"/>
      <c r="I19" s="96"/>
      <c r="J19" s="96"/>
    </row>
    <row r="20" spans="1:11" s="64" customFormat="1" ht="11.25" customHeight="1" x14ac:dyDescent="0.2">
      <c r="A20" s="58"/>
      <c r="B20" s="97" t="s">
        <v>51</v>
      </c>
      <c r="C20" s="97"/>
      <c r="D20" s="97"/>
      <c r="E20" s="97"/>
      <c r="F20" s="97"/>
      <c r="G20" s="97"/>
      <c r="H20" s="97"/>
      <c r="I20" s="97"/>
      <c r="J20" s="97"/>
    </row>
    <row r="21" spans="1:11" s="64" customFormat="1" ht="12.75" x14ac:dyDescent="0.2">
      <c r="A21" s="58"/>
      <c r="B21" s="97" t="s">
        <v>52</v>
      </c>
      <c r="C21" s="97"/>
      <c r="D21" s="97"/>
      <c r="E21" s="97"/>
      <c r="F21" s="97"/>
      <c r="G21" s="97"/>
      <c r="H21" s="97"/>
      <c r="I21" s="97"/>
      <c r="J21" s="97"/>
    </row>
    <row r="22" spans="1:11" s="64" customFormat="1" ht="12.75" x14ac:dyDescent="0.2">
      <c r="A22" s="58"/>
      <c r="B22" s="97" t="s">
        <v>53</v>
      </c>
      <c r="C22" s="97"/>
      <c r="D22" s="97"/>
      <c r="E22" s="97"/>
      <c r="F22" s="97"/>
      <c r="G22" s="97"/>
      <c r="H22" s="97"/>
      <c r="I22" s="97"/>
      <c r="J22" s="97"/>
    </row>
    <row r="23" spans="1:11" s="64" customFormat="1" x14ac:dyDescent="0.2">
      <c r="A23" s="58"/>
      <c r="B23" s="98"/>
    </row>
    <row r="24" spans="1:11" s="64" customFormat="1" x14ac:dyDescent="0.2">
      <c r="A24" s="58"/>
    </row>
    <row r="25" spans="1:11" x14ac:dyDescent="0.2">
      <c r="A25" s="99"/>
    </row>
    <row r="26" spans="1:11" x14ac:dyDescent="0.2">
      <c r="A26" s="99"/>
    </row>
    <row r="27" spans="1:11" x14ac:dyDescent="0.2">
      <c r="A27" s="99"/>
    </row>
    <row r="28" spans="1:11" x14ac:dyDescent="0.2">
      <c r="A28" s="99"/>
    </row>
    <row r="29" spans="1:11" ht="12.75" customHeight="1" x14ac:dyDescent="0.2">
      <c r="A29" s="99"/>
    </row>
    <row r="30" spans="1:11" ht="12.75" customHeight="1" x14ac:dyDescent="0.2">
      <c r="A30" s="99"/>
    </row>
    <row r="31" spans="1:11" ht="12.75" customHeight="1" x14ac:dyDescent="0.2">
      <c r="A31" s="99"/>
    </row>
    <row r="32" spans="1:11" ht="12.75" customHeight="1" x14ac:dyDescent="0.2">
      <c r="A32" s="99"/>
    </row>
  </sheetData>
  <mergeCells count="8">
    <mergeCell ref="B21:J21"/>
    <mergeCell ref="B22:J22"/>
    <mergeCell ref="B15:C15"/>
    <mergeCell ref="B16:C16"/>
    <mergeCell ref="B17:C17"/>
    <mergeCell ref="B18:C18"/>
    <mergeCell ref="B19:J19"/>
    <mergeCell ref="B20:J20"/>
  </mergeCells>
  <pageMargins left="0.70866141732283472" right="0.70866141732283472" top="0.74803149606299213" bottom="0.74803149606299213" header="0.31496062992125984" footer="0.31496062992125984"/>
  <pageSetup scale="94"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pageSetUpPr fitToPage="1"/>
  </sheetPr>
  <dimension ref="A1:O67"/>
  <sheetViews>
    <sheetView zoomScaleNormal="100" workbookViewId="0">
      <selection activeCell="D67" sqref="D67"/>
    </sheetView>
  </sheetViews>
  <sheetFormatPr baseColWidth="10" defaultRowHeight="15" x14ac:dyDescent="0.25"/>
  <cols>
    <col min="1" max="1" width="11.42578125" style="102"/>
    <col min="2" max="2" width="48.28515625" style="102" customWidth="1"/>
    <col min="3" max="3" width="46.85546875" style="102" customWidth="1"/>
    <col min="4" max="4" width="32.140625" style="102" customWidth="1"/>
    <col min="5" max="8" width="11.42578125" style="102"/>
    <col min="9" max="9" width="12.85546875" style="102" customWidth="1"/>
    <col min="10" max="10" width="12.5703125" style="102" customWidth="1"/>
    <col min="11" max="11" width="11.85546875" style="102" bestFit="1" customWidth="1"/>
    <col min="12" max="12" width="12.5703125" style="102" bestFit="1" customWidth="1"/>
    <col min="13" max="13" width="7.85546875" style="102" bestFit="1" customWidth="1"/>
    <col min="14" max="16384" width="11.42578125" style="102"/>
  </cols>
  <sheetData>
    <row r="1" spans="1:14" x14ac:dyDescent="0.25">
      <c r="B1" s="931" t="s">
        <v>755</v>
      </c>
    </row>
    <row r="3" spans="1:14" ht="15.75" thickBot="1" x14ac:dyDescent="0.3"/>
    <row r="4" spans="1:14" ht="15" customHeight="1" x14ac:dyDescent="0.25">
      <c r="A4" s="435"/>
      <c r="B4" s="934" t="s">
        <v>705</v>
      </c>
      <c r="C4" s="935" t="s">
        <v>706</v>
      </c>
      <c r="D4" s="936" t="s">
        <v>707</v>
      </c>
      <c r="E4" s="937"/>
      <c r="F4" s="937"/>
      <c r="G4" s="937"/>
      <c r="H4" s="937"/>
      <c r="I4" s="1063" t="s">
        <v>7</v>
      </c>
      <c r="J4" s="1064" t="s">
        <v>8</v>
      </c>
      <c r="K4" s="435"/>
    </row>
    <row r="5" spans="1:14" x14ac:dyDescent="0.25">
      <c r="A5" s="435"/>
      <c r="B5" s="940"/>
      <c r="C5" s="941"/>
      <c r="D5" s="942">
        <v>2013</v>
      </c>
      <c r="E5" s="942">
        <v>2014</v>
      </c>
      <c r="F5" s="942">
        <v>2015</v>
      </c>
      <c r="G5" s="942">
        <v>2016</v>
      </c>
      <c r="H5" s="1065">
        <v>2017</v>
      </c>
      <c r="I5" s="1066"/>
      <c r="J5" s="1067"/>
      <c r="K5" s="435"/>
    </row>
    <row r="6" spans="1:14" x14ac:dyDescent="0.25">
      <c r="A6" s="435"/>
      <c r="B6" s="1068" t="s">
        <v>708</v>
      </c>
      <c r="C6" s="409" t="s">
        <v>690</v>
      </c>
      <c r="D6" s="947">
        <v>4269</v>
      </c>
      <c r="E6" s="947">
        <v>4114</v>
      </c>
      <c r="F6" s="947">
        <v>3776</v>
      </c>
      <c r="G6" s="947">
        <v>3617</v>
      </c>
      <c r="H6" s="948">
        <v>3561</v>
      </c>
      <c r="I6" s="949">
        <v>0.98899999999999999</v>
      </c>
      <c r="J6" s="950">
        <v>-1.5482444014376595E-2</v>
      </c>
      <c r="K6" s="435"/>
      <c r="L6" s="1069"/>
      <c r="M6" s="1070"/>
      <c r="N6" s="1070"/>
    </row>
    <row r="7" spans="1:14" x14ac:dyDescent="0.25">
      <c r="A7" s="435"/>
      <c r="B7" s="1071"/>
      <c r="C7" s="409" t="s">
        <v>691</v>
      </c>
      <c r="D7" s="947">
        <v>39</v>
      </c>
      <c r="E7" s="947">
        <v>1576</v>
      </c>
      <c r="F7" s="947">
        <v>4027</v>
      </c>
      <c r="G7" s="947">
        <v>1360</v>
      </c>
      <c r="H7" s="948">
        <v>30</v>
      </c>
      <c r="I7" s="949">
        <v>8.0000000000000002E-3</v>
      </c>
      <c r="J7" s="950">
        <v>-0.9779411764705882</v>
      </c>
      <c r="K7" s="435"/>
      <c r="L7" s="1069"/>
      <c r="M7" s="1070"/>
      <c r="N7" s="1070"/>
    </row>
    <row r="8" spans="1:14" x14ac:dyDescent="0.25">
      <c r="A8" s="435"/>
      <c r="B8" s="1071"/>
      <c r="C8" s="409" t="s">
        <v>692</v>
      </c>
      <c r="D8" s="947">
        <v>21</v>
      </c>
      <c r="E8" s="947">
        <v>19</v>
      </c>
      <c r="F8" s="947">
        <v>8</v>
      </c>
      <c r="G8" s="947">
        <v>13</v>
      </c>
      <c r="H8" s="948">
        <v>8</v>
      </c>
      <c r="I8" s="949">
        <v>2E-3</v>
      </c>
      <c r="J8" s="950">
        <v>-0.38461538461538458</v>
      </c>
      <c r="K8" s="435"/>
      <c r="L8" s="1069"/>
      <c r="M8" s="1070"/>
      <c r="N8" s="1070"/>
    </row>
    <row r="9" spans="1:14" x14ac:dyDescent="0.25">
      <c r="A9" s="435"/>
      <c r="B9" s="1072"/>
      <c r="C9" s="1073" t="s">
        <v>709</v>
      </c>
      <c r="D9" s="955">
        <v>4329</v>
      </c>
      <c r="E9" s="955">
        <v>5709</v>
      </c>
      <c r="F9" s="955">
        <v>7811</v>
      </c>
      <c r="G9" s="955">
        <v>4990</v>
      </c>
      <c r="H9" s="955">
        <v>3599</v>
      </c>
      <c r="I9" s="956">
        <v>1</v>
      </c>
      <c r="J9" s="957">
        <v>-0.27875751503006008</v>
      </c>
      <c r="K9" s="435"/>
      <c r="L9" s="1069"/>
      <c r="M9" s="1070"/>
      <c r="N9" s="1070"/>
    </row>
    <row r="10" spans="1:14" x14ac:dyDescent="0.25">
      <c r="A10" s="435"/>
      <c r="B10" s="1068" t="s">
        <v>710</v>
      </c>
      <c r="C10" s="409" t="s">
        <v>698</v>
      </c>
      <c r="D10" s="947">
        <v>40485</v>
      </c>
      <c r="E10" s="947">
        <v>31935</v>
      </c>
      <c r="F10" s="947">
        <v>30838</v>
      </c>
      <c r="G10" s="947">
        <v>33892</v>
      </c>
      <c r="H10" s="948">
        <v>36441</v>
      </c>
      <c r="I10" s="958">
        <v>0.998</v>
      </c>
      <c r="J10" s="959">
        <v>7.5209488964947502E-2</v>
      </c>
      <c r="K10" s="435"/>
      <c r="L10" s="1069"/>
      <c r="M10" s="1070"/>
      <c r="N10" s="1070"/>
    </row>
    <row r="11" spans="1:14" x14ac:dyDescent="0.25">
      <c r="A11" s="435"/>
      <c r="B11" s="1071"/>
      <c r="C11" s="409" t="s">
        <v>699</v>
      </c>
      <c r="D11" s="947">
        <v>69</v>
      </c>
      <c r="E11" s="947">
        <v>138</v>
      </c>
      <c r="F11" s="947">
        <v>180</v>
      </c>
      <c r="G11" s="947">
        <v>65</v>
      </c>
      <c r="H11" s="948">
        <v>19</v>
      </c>
      <c r="I11" s="960">
        <v>1E-3</v>
      </c>
      <c r="J11" s="961">
        <v>-0.70769230769230762</v>
      </c>
      <c r="K11" s="435"/>
      <c r="L11" s="1069"/>
      <c r="M11" s="1070"/>
      <c r="N11" s="1070"/>
    </row>
    <row r="12" spans="1:14" ht="15" customHeight="1" x14ac:dyDescent="0.25">
      <c r="A12" s="435"/>
      <c r="B12" s="1071"/>
      <c r="C12" s="409" t="s">
        <v>700</v>
      </c>
      <c r="D12" s="947">
        <v>46</v>
      </c>
      <c r="E12" s="947">
        <v>33</v>
      </c>
      <c r="F12" s="947">
        <v>36</v>
      </c>
      <c r="G12" s="947">
        <v>42</v>
      </c>
      <c r="H12" s="948">
        <v>52</v>
      </c>
      <c r="I12" s="960">
        <v>1E-3</v>
      </c>
      <c r="J12" s="961">
        <v>0.23809523809523814</v>
      </c>
      <c r="K12" s="435"/>
      <c r="L12" s="1069"/>
      <c r="M12" s="1070"/>
      <c r="N12" s="1070"/>
    </row>
    <row r="13" spans="1:14" x14ac:dyDescent="0.25">
      <c r="A13" s="435"/>
      <c r="B13" s="1071"/>
      <c r="C13" s="409" t="s">
        <v>701</v>
      </c>
      <c r="D13" s="947">
        <v>14</v>
      </c>
      <c r="E13" s="947">
        <v>13</v>
      </c>
      <c r="F13" s="947">
        <v>8</v>
      </c>
      <c r="G13" s="947">
        <v>6</v>
      </c>
      <c r="H13" s="948">
        <v>8</v>
      </c>
      <c r="I13" s="960">
        <v>0</v>
      </c>
      <c r="J13" s="961">
        <v>0.33333333333333326</v>
      </c>
      <c r="K13" s="435"/>
      <c r="L13" s="1069"/>
      <c r="M13" s="1070"/>
      <c r="N13" s="1070"/>
    </row>
    <row r="14" spans="1:14" x14ac:dyDescent="0.25">
      <c r="A14" s="435"/>
      <c r="B14" s="1071"/>
      <c r="C14" s="409" t="s">
        <v>702</v>
      </c>
      <c r="D14" s="947" t="s">
        <v>263</v>
      </c>
      <c r="E14" s="947" t="s">
        <v>263</v>
      </c>
      <c r="F14" s="947">
        <v>3</v>
      </c>
      <c r="G14" s="947" t="s">
        <v>263</v>
      </c>
      <c r="H14" s="948" t="s">
        <v>263</v>
      </c>
      <c r="I14" s="960" t="s">
        <v>263</v>
      </c>
      <c r="J14" s="961" t="s">
        <v>263</v>
      </c>
      <c r="K14" s="435"/>
      <c r="L14" s="1069"/>
      <c r="M14" s="1070"/>
      <c r="N14" s="1070"/>
    </row>
    <row r="15" spans="1:14" ht="15" customHeight="1" x14ac:dyDescent="0.25">
      <c r="A15" s="435"/>
      <c r="B15" s="1072"/>
      <c r="C15" s="1073" t="s">
        <v>711</v>
      </c>
      <c r="D15" s="955">
        <v>40614</v>
      </c>
      <c r="E15" s="955">
        <v>32119</v>
      </c>
      <c r="F15" s="955">
        <v>31065</v>
      </c>
      <c r="G15" s="955">
        <v>34005</v>
      </c>
      <c r="H15" s="955">
        <v>36520</v>
      </c>
      <c r="I15" s="956">
        <v>1</v>
      </c>
      <c r="J15" s="957">
        <v>7.3959711807087158E-2</v>
      </c>
      <c r="K15" s="435"/>
      <c r="L15" s="1069"/>
      <c r="M15" s="1070"/>
      <c r="N15" s="1070"/>
    </row>
    <row r="16" spans="1:14" ht="15" customHeight="1" thickBot="1" x14ac:dyDescent="0.3">
      <c r="A16" s="435"/>
      <c r="B16" s="962" t="s">
        <v>607</v>
      </c>
      <c r="C16" s="963"/>
      <c r="D16" s="964">
        <v>44943</v>
      </c>
      <c r="E16" s="964">
        <v>37828</v>
      </c>
      <c r="F16" s="964">
        <v>38876</v>
      </c>
      <c r="G16" s="964">
        <v>38995</v>
      </c>
      <c r="H16" s="1074">
        <v>40119</v>
      </c>
      <c r="I16" s="966"/>
      <c r="J16" s="967">
        <v>2.8824208231824633E-2</v>
      </c>
      <c r="K16" s="435"/>
      <c r="M16" s="1070"/>
      <c r="N16" s="1070"/>
    </row>
    <row r="17" spans="1:15" ht="15" customHeight="1" x14ac:dyDescent="0.25">
      <c r="B17" s="968" t="s">
        <v>20</v>
      </c>
      <c r="C17" s="968"/>
      <c r="D17" s="968"/>
      <c r="E17" s="968"/>
      <c r="F17" s="968"/>
      <c r="G17" s="968"/>
      <c r="H17" s="968"/>
      <c r="I17" s="968"/>
      <c r="J17" s="968"/>
    </row>
    <row r="18" spans="1:15" x14ac:dyDescent="0.25">
      <c r="B18" s="1075"/>
      <c r="C18" s="1075"/>
      <c r="D18" s="1075"/>
      <c r="E18" s="1075"/>
      <c r="F18" s="1075"/>
      <c r="G18" s="1075"/>
      <c r="H18" s="1075"/>
      <c r="I18" s="1075"/>
      <c r="J18" s="1075"/>
    </row>
    <row r="19" spans="1:15" ht="15.75" thickBot="1" x14ac:dyDescent="0.3"/>
    <row r="20" spans="1:15" ht="15" customHeight="1" x14ac:dyDescent="0.25">
      <c r="A20" s="435"/>
      <c r="B20" s="969" t="s">
        <v>712</v>
      </c>
      <c r="C20" s="937" t="s">
        <v>713</v>
      </c>
      <c r="D20" s="937" t="s">
        <v>25</v>
      </c>
      <c r="E20" s="970" t="s">
        <v>714</v>
      </c>
      <c r="F20" s="970"/>
      <c r="G20" s="970"/>
      <c r="H20" s="970"/>
      <c r="I20" s="970"/>
      <c r="J20" s="971" t="s">
        <v>7</v>
      </c>
      <c r="K20" s="972" t="s">
        <v>8</v>
      </c>
      <c r="L20" s="435"/>
    </row>
    <row r="21" spans="1:15" x14ac:dyDescent="0.25">
      <c r="A21" s="435"/>
      <c r="B21" s="973"/>
      <c r="C21" s="974"/>
      <c r="D21" s="974"/>
      <c r="E21" s="975" t="s">
        <v>715</v>
      </c>
      <c r="F21" s="975" t="s">
        <v>716</v>
      </c>
      <c r="G21" s="975" t="s">
        <v>717</v>
      </c>
      <c r="H21" s="975" t="s">
        <v>718</v>
      </c>
      <c r="I21" s="976" t="s">
        <v>719</v>
      </c>
      <c r="J21" s="977"/>
      <c r="K21" s="978"/>
      <c r="L21" s="435"/>
    </row>
    <row r="22" spans="1:15" ht="15" customHeight="1" x14ac:dyDescent="0.25">
      <c r="A22" s="435"/>
      <c r="B22" s="979" t="s">
        <v>720</v>
      </c>
      <c r="C22" s="1076" t="s">
        <v>26</v>
      </c>
      <c r="D22" s="1077" t="s">
        <v>27</v>
      </c>
      <c r="E22" s="982">
        <v>1754.55988181</v>
      </c>
      <c r="F22" s="982">
        <v>2319.5613112300002</v>
      </c>
      <c r="G22" s="982">
        <v>1363.2714276200004</v>
      </c>
      <c r="H22" s="982">
        <v>1722.8261506200001</v>
      </c>
      <c r="I22" s="983">
        <v>1940.7110351099998</v>
      </c>
      <c r="J22" s="984">
        <v>0.65360929313312699</v>
      </c>
      <c r="K22" s="985">
        <v>0.12646945509364871</v>
      </c>
      <c r="L22" s="435"/>
      <c r="N22" s="1070"/>
      <c r="O22" s="1070"/>
    </row>
    <row r="23" spans="1:15" ht="27" customHeight="1" x14ac:dyDescent="0.25">
      <c r="A23" s="435"/>
      <c r="B23" s="986"/>
      <c r="C23" s="1076" t="s">
        <v>28</v>
      </c>
      <c r="D23" s="1077" t="s">
        <v>29</v>
      </c>
      <c r="E23" s="982">
        <v>1236.8010423399999</v>
      </c>
      <c r="F23" s="982">
        <v>875.31050160999996</v>
      </c>
      <c r="G23" s="982">
        <v>837.39734437000016</v>
      </c>
      <c r="H23" s="982">
        <v>587.1062015199999</v>
      </c>
      <c r="I23" s="983">
        <v>541.61435069000004</v>
      </c>
      <c r="J23" s="984">
        <v>0.18240952233529373</v>
      </c>
      <c r="K23" s="985">
        <v>-7.7484875329578928E-2</v>
      </c>
      <c r="L23" s="435"/>
      <c r="N23" s="1070"/>
      <c r="O23" s="1070"/>
    </row>
    <row r="24" spans="1:15" x14ac:dyDescent="0.25">
      <c r="A24" s="435"/>
      <c r="B24" s="986"/>
      <c r="C24" s="980" t="s">
        <v>756</v>
      </c>
      <c r="D24" s="981" t="s">
        <v>757</v>
      </c>
      <c r="E24" s="982">
        <v>106.26931850999999</v>
      </c>
      <c r="F24" s="982">
        <v>117.43565122</v>
      </c>
      <c r="G24" s="982">
        <v>154.86590987</v>
      </c>
      <c r="H24" s="982">
        <v>127.66400518</v>
      </c>
      <c r="I24" s="983">
        <v>124.98163729000001</v>
      </c>
      <c r="J24" s="984">
        <v>4.2092386824145421E-2</v>
      </c>
      <c r="K24" s="985">
        <v>-2.1011152565815094E-2</v>
      </c>
      <c r="L24" s="435"/>
      <c r="N24" s="1070"/>
      <c r="O24" s="1070"/>
    </row>
    <row r="25" spans="1:15" x14ac:dyDescent="0.25">
      <c r="A25" s="435"/>
      <c r="B25" s="986"/>
      <c r="C25" s="987" t="s">
        <v>61</v>
      </c>
      <c r="D25" s="988"/>
      <c r="E25" s="982">
        <v>764.72472753999841</v>
      </c>
      <c r="F25" s="982">
        <v>574.49635107999904</v>
      </c>
      <c r="G25" s="982">
        <v>381.87953638999892</v>
      </c>
      <c r="H25" s="982">
        <v>259.22109187999973</v>
      </c>
      <c r="I25" s="983">
        <v>361.91488898999893</v>
      </c>
      <c r="J25" s="984">
        <v>0.12188879770743385</v>
      </c>
      <c r="K25" s="985">
        <v>0.39616296793294459</v>
      </c>
      <c r="L25" s="435"/>
      <c r="N25" s="1070"/>
      <c r="O25" s="1070"/>
    </row>
    <row r="26" spans="1:15" x14ac:dyDescent="0.25">
      <c r="A26" s="435"/>
      <c r="B26" s="989"/>
      <c r="C26" s="990" t="s">
        <v>727</v>
      </c>
      <c r="D26" s="991"/>
      <c r="E26" s="992">
        <v>3862.3549701999982</v>
      </c>
      <c r="F26" s="992">
        <v>3886.8038151399992</v>
      </c>
      <c r="G26" s="992">
        <v>2737.4142182499995</v>
      </c>
      <c r="H26" s="992">
        <v>2696.8174491999998</v>
      </c>
      <c r="I26" s="993">
        <v>2969.2219120799987</v>
      </c>
      <c r="J26" s="994">
        <v>1</v>
      </c>
      <c r="K26" s="995">
        <v>0.10100960410234916</v>
      </c>
      <c r="L26" s="435"/>
      <c r="N26" s="1070"/>
      <c r="O26" s="1070"/>
    </row>
    <row r="27" spans="1:15" ht="25.5" x14ac:dyDescent="0.25">
      <c r="A27" s="435"/>
      <c r="B27" s="979" t="s">
        <v>728</v>
      </c>
      <c r="C27" s="980" t="s">
        <v>758</v>
      </c>
      <c r="D27" s="981" t="s">
        <v>759</v>
      </c>
      <c r="E27" s="982">
        <v>51.751163109999993</v>
      </c>
      <c r="F27" s="982">
        <v>6.1360130799999997</v>
      </c>
      <c r="G27" s="982">
        <v>4.9595858100000001</v>
      </c>
      <c r="H27" s="982">
        <v>47.269470149999997</v>
      </c>
      <c r="I27" s="983">
        <v>90.584122010000002</v>
      </c>
      <c r="J27" s="984">
        <v>0.16515338913135477</v>
      </c>
      <c r="K27" s="985">
        <v>0.91633461772577141</v>
      </c>
      <c r="L27" s="435"/>
      <c r="N27" s="1070"/>
      <c r="O27" s="1070"/>
    </row>
    <row r="28" spans="1:15" ht="15" customHeight="1" x14ac:dyDescent="0.25">
      <c r="A28" s="435"/>
      <c r="B28" s="986"/>
      <c r="C28" s="980" t="s">
        <v>733</v>
      </c>
      <c r="D28" s="981" t="s">
        <v>734</v>
      </c>
      <c r="E28" s="982">
        <v>11.465023</v>
      </c>
      <c r="F28" s="982">
        <v>1.3145999900000001</v>
      </c>
      <c r="G28" s="982">
        <v>0.69935700000000001</v>
      </c>
      <c r="H28" s="982">
        <v>41.81570309</v>
      </c>
      <c r="I28" s="983">
        <v>26.041623120000001</v>
      </c>
      <c r="J28" s="984">
        <v>4.7479207407614472E-2</v>
      </c>
      <c r="K28" s="985">
        <v>-0.37722861997679258</v>
      </c>
      <c r="L28" s="435"/>
      <c r="N28" s="1070"/>
      <c r="O28" s="1070"/>
    </row>
    <row r="29" spans="1:15" x14ac:dyDescent="0.25">
      <c r="A29" s="435"/>
      <c r="B29" s="986"/>
      <c r="C29" s="1076" t="s">
        <v>393</v>
      </c>
      <c r="D29" s="1077" t="s">
        <v>394</v>
      </c>
      <c r="E29" s="982">
        <v>0</v>
      </c>
      <c r="F29" s="982">
        <v>2.9470132400000004</v>
      </c>
      <c r="G29" s="982">
        <v>4.1543196399999998</v>
      </c>
      <c r="H29" s="982">
        <v>5.7552858200000001</v>
      </c>
      <c r="I29" s="983">
        <v>24.10924799</v>
      </c>
      <c r="J29" s="984">
        <v>4.3956092156164431E-2</v>
      </c>
      <c r="K29" s="985">
        <v>3.1890618023207056</v>
      </c>
      <c r="L29" s="435"/>
      <c r="N29" s="1070"/>
      <c r="O29" s="1070"/>
    </row>
    <row r="30" spans="1:15" x14ac:dyDescent="0.25">
      <c r="A30" s="435"/>
      <c r="B30" s="986"/>
      <c r="C30" s="987" t="s">
        <v>61</v>
      </c>
      <c r="D30" s="988"/>
      <c r="E30" s="982">
        <v>674.71837830000288</v>
      </c>
      <c r="F30" s="982">
        <v>505.0703069699984</v>
      </c>
      <c r="G30" s="982">
        <v>450.07852584999995</v>
      </c>
      <c r="H30" s="982">
        <v>394.35511458999815</v>
      </c>
      <c r="I30" s="983">
        <v>407.74979720999994</v>
      </c>
      <c r="J30" s="984">
        <v>0.74341131130486637</v>
      </c>
      <c r="K30" s="985">
        <v>3.3966042595714674E-2</v>
      </c>
      <c r="L30" s="435"/>
      <c r="N30" s="1070"/>
      <c r="O30" s="1070"/>
    </row>
    <row r="31" spans="1:15" x14ac:dyDescent="0.25">
      <c r="A31" s="435"/>
      <c r="B31" s="989"/>
      <c r="C31" s="990" t="s">
        <v>735</v>
      </c>
      <c r="D31" s="991"/>
      <c r="E31" s="992">
        <v>737.93456441000285</v>
      </c>
      <c r="F31" s="992">
        <v>515.46793327999842</v>
      </c>
      <c r="G31" s="992">
        <v>459.89178829999997</v>
      </c>
      <c r="H31" s="992">
        <v>489.19557364999815</v>
      </c>
      <c r="I31" s="993">
        <v>548.4847903299999</v>
      </c>
      <c r="J31" s="994">
        <v>1</v>
      </c>
      <c r="K31" s="995">
        <v>0.12119736946438731</v>
      </c>
      <c r="L31" s="435"/>
      <c r="N31" s="1070"/>
      <c r="O31" s="1070"/>
    </row>
    <row r="32" spans="1:15" ht="15.75" customHeight="1" thickBot="1" x14ac:dyDescent="0.3">
      <c r="A32" s="435"/>
      <c r="B32" s="998" t="s">
        <v>760</v>
      </c>
      <c r="C32" s="998"/>
      <c r="D32" s="999"/>
      <c r="E32" s="1000">
        <v>4600.2895346100013</v>
      </c>
      <c r="F32" s="1000">
        <v>4402.2717484199975</v>
      </c>
      <c r="G32" s="1000">
        <v>3197.3060065499994</v>
      </c>
      <c r="H32" s="1000">
        <v>3186.0130228499984</v>
      </c>
      <c r="I32" s="1001">
        <v>3517.7067024099988</v>
      </c>
      <c r="J32" s="1002"/>
      <c r="K32" s="1078">
        <v>0.10410932949146856</v>
      </c>
      <c r="L32" s="435"/>
      <c r="N32" s="1070"/>
      <c r="O32" s="1070"/>
    </row>
    <row r="33" spans="1:15" ht="15" customHeight="1" x14ac:dyDescent="0.25">
      <c r="B33" s="968" t="s">
        <v>20</v>
      </c>
      <c r="C33" s="968"/>
      <c r="D33" s="968"/>
      <c r="E33" s="968"/>
      <c r="F33" s="968"/>
      <c r="G33" s="968"/>
      <c r="H33" s="968"/>
      <c r="I33" s="968"/>
      <c r="J33" s="968"/>
      <c r="K33" s="968"/>
    </row>
    <row r="34" spans="1:15" x14ac:dyDescent="0.25">
      <c r="B34" s="1079" t="s">
        <v>737</v>
      </c>
    </row>
    <row r="35" spans="1:15" ht="15.75" thickBot="1" x14ac:dyDescent="0.3"/>
    <row r="36" spans="1:15" x14ac:dyDescent="0.25">
      <c r="B36" s="969" t="s">
        <v>738</v>
      </c>
      <c r="C36" s="970" t="s">
        <v>739</v>
      </c>
      <c r="D36" s="970"/>
      <c r="E36" s="970"/>
      <c r="F36" s="970"/>
      <c r="G36" s="970"/>
      <c r="H36" s="971" t="s">
        <v>7</v>
      </c>
      <c r="I36" s="972" t="s">
        <v>8</v>
      </c>
      <c r="J36" s="435"/>
    </row>
    <row r="37" spans="1:15" x14ac:dyDescent="0.25">
      <c r="B37" s="973"/>
      <c r="C37" s="1007" t="s">
        <v>715</v>
      </c>
      <c r="D37" s="1007" t="s">
        <v>716</v>
      </c>
      <c r="E37" s="1007" t="s">
        <v>717</v>
      </c>
      <c r="F37" s="1007" t="s">
        <v>718</v>
      </c>
      <c r="G37" s="1008" t="s">
        <v>719</v>
      </c>
      <c r="H37" s="977"/>
      <c r="I37" s="978"/>
      <c r="J37" s="435"/>
    </row>
    <row r="38" spans="1:15" x14ac:dyDescent="0.25">
      <c r="B38" s="1009" t="s">
        <v>508</v>
      </c>
      <c r="C38" s="1080">
        <v>14.274617189999921</v>
      </c>
      <c r="D38" s="1080">
        <v>9.3118737799999778</v>
      </c>
      <c r="E38" s="1080">
        <v>8.6950966900000086</v>
      </c>
      <c r="F38" s="1080">
        <v>8.8040154700000208</v>
      </c>
      <c r="G38" s="1081">
        <v>8.4876964099999732</v>
      </c>
      <c r="H38" s="1082">
        <v>7.8860333994224999E-2</v>
      </c>
      <c r="I38" s="1083">
        <v>-3.5928953223437143E-2</v>
      </c>
      <c r="J38" s="435"/>
      <c r="K38" s="1070">
        <f>G38/$G$43</f>
        <v>7.8860333994224999E-2</v>
      </c>
      <c r="L38" s="1070">
        <f>(G38-F38)/F38</f>
        <v>-3.5928953223437129E-2</v>
      </c>
    </row>
    <row r="39" spans="1:15" x14ac:dyDescent="0.25">
      <c r="B39" s="1009" t="s">
        <v>509</v>
      </c>
      <c r="C39" s="1080">
        <v>140.94453890000042</v>
      </c>
      <c r="D39" s="1080">
        <v>97.71706861000024</v>
      </c>
      <c r="E39" s="1080">
        <v>83.127816800000645</v>
      </c>
      <c r="F39" s="1080">
        <v>83.467136680000195</v>
      </c>
      <c r="G39" s="1081">
        <v>98.053361310000199</v>
      </c>
      <c r="H39" s="1082">
        <v>0.91102702649128553</v>
      </c>
      <c r="I39" s="1083">
        <v>0.17475410335353048</v>
      </c>
      <c r="J39" s="435"/>
      <c r="K39" s="1070">
        <f t="shared" ref="K39:K43" si="0">G39/$G$43</f>
        <v>0.91102702649128553</v>
      </c>
      <c r="L39" s="1070">
        <f t="shared" ref="L39:L43" si="1">(G39-F39)/F39</f>
        <v>0.17475410335353042</v>
      </c>
    </row>
    <row r="40" spans="1:15" ht="25.5" x14ac:dyDescent="0.25">
      <c r="B40" s="1009" t="s">
        <v>510</v>
      </c>
      <c r="C40" s="1080">
        <v>1.34169E-3</v>
      </c>
      <c r="D40" s="1080">
        <v>0</v>
      </c>
      <c r="E40" s="1080">
        <v>0</v>
      </c>
      <c r="F40" s="1080">
        <v>0</v>
      </c>
      <c r="G40" s="1081">
        <v>0.21122783000000001</v>
      </c>
      <c r="H40" s="1082">
        <v>1.9625463044425067E-3</v>
      </c>
      <c r="I40" s="1083" t="s">
        <v>263</v>
      </c>
      <c r="J40" s="435"/>
      <c r="K40" s="1070">
        <f t="shared" si="0"/>
        <v>1.9625463044425067E-3</v>
      </c>
      <c r="L40" s="1070" t="e">
        <f t="shared" si="1"/>
        <v>#DIV/0!</v>
      </c>
    </row>
    <row r="41" spans="1:15" x14ac:dyDescent="0.25">
      <c r="B41" s="1009" t="s">
        <v>740</v>
      </c>
      <c r="C41" s="1080">
        <v>0</v>
      </c>
      <c r="D41" s="1080">
        <v>0</v>
      </c>
      <c r="E41" s="1080">
        <v>0</v>
      </c>
      <c r="F41" s="1080">
        <v>0</v>
      </c>
      <c r="G41" s="1081">
        <v>0</v>
      </c>
      <c r="H41" s="1082">
        <v>0</v>
      </c>
      <c r="I41" s="1083" t="s">
        <v>263</v>
      </c>
      <c r="J41" s="435"/>
      <c r="K41" s="1070">
        <f t="shared" si="0"/>
        <v>0</v>
      </c>
      <c r="L41" s="1070" t="e">
        <f t="shared" si="1"/>
        <v>#DIV/0!</v>
      </c>
    </row>
    <row r="42" spans="1:15" x14ac:dyDescent="0.25">
      <c r="B42" s="1009" t="s">
        <v>512</v>
      </c>
      <c r="C42" s="1080">
        <v>1.6496109900000007</v>
      </c>
      <c r="D42" s="1080">
        <v>1.5936889999999997</v>
      </c>
      <c r="E42" s="1080">
        <v>1.5054525599999999</v>
      </c>
      <c r="F42" s="1080">
        <v>0.92632588999999987</v>
      </c>
      <c r="G42" s="1081">
        <v>0.87719026000000011</v>
      </c>
      <c r="H42" s="1082">
        <v>8.1500932100469995E-3</v>
      </c>
      <c r="I42" s="1083">
        <v>-5.3043567636871014E-2</v>
      </c>
      <c r="J42" s="435"/>
      <c r="K42" s="1070">
        <f t="shared" si="0"/>
        <v>8.1500932100469995E-3</v>
      </c>
      <c r="L42" s="1070">
        <f t="shared" si="1"/>
        <v>-5.3043567636871049E-2</v>
      </c>
    </row>
    <row r="43" spans="1:15" ht="15.75" thickBot="1" x14ac:dyDescent="0.3">
      <c r="B43" s="1084" t="s">
        <v>528</v>
      </c>
      <c r="C43" s="1085">
        <v>156.87010877000037</v>
      </c>
      <c r="D43" s="1085">
        <v>108.62263139000022</v>
      </c>
      <c r="E43" s="1085">
        <v>93.328366050000653</v>
      </c>
      <c r="F43" s="1085">
        <v>93.19747804000022</v>
      </c>
      <c r="G43" s="1086">
        <v>107.62947581000017</v>
      </c>
      <c r="H43" s="1087">
        <v>1</v>
      </c>
      <c r="I43" s="1088">
        <v>0.15485395177545214</v>
      </c>
      <c r="J43" s="435"/>
      <c r="K43" s="1070">
        <f t="shared" si="0"/>
        <v>1</v>
      </c>
      <c r="L43" s="1070">
        <f t="shared" si="1"/>
        <v>0.15485395177545214</v>
      </c>
    </row>
    <row r="44" spans="1:15" ht="15" customHeight="1" x14ac:dyDescent="0.25">
      <c r="B44" s="1019" t="s">
        <v>428</v>
      </c>
      <c r="C44" s="1019"/>
      <c r="D44" s="1019"/>
      <c r="E44" s="1019"/>
      <c r="F44" s="1019"/>
      <c r="G44" s="1019"/>
      <c r="H44" s="1019"/>
      <c r="I44" s="1019"/>
    </row>
    <row r="47" spans="1:15" ht="15.75" thickBot="1" x14ac:dyDescent="0.3">
      <c r="B47" s="1089"/>
    </row>
    <row r="48" spans="1:15" x14ac:dyDescent="0.25">
      <c r="A48" s="435"/>
      <c r="B48" s="934" t="s">
        <v>741</v>
      </c>
      <c r="C48" s="935"/>
      <c r="D48" s="935"/>
      <c r="E48" s="935"/>
      <c r="F48" s="935"/>
      <c r="G48" s="935"/>
      <c r="H48" s="935"/>
      <c r="I48" s="935"/>
      <c r="J48" s="935"/>
      <c r="K48" s="935"/>
      <c r="L48" s="935"/>
      <c r="M48" s="935"/>
      <c r="N48" s="1020"/>
      <c r="O48" s="435"/>
    </row>
    <row r="49" spans="1:15" x14ac:dyDescent="0.25">
      <c r="A49" s="435"/>
      <c r="B49" s="940" t="s">
        <v>613</v>
      </c>
      <c r="C49" s="1021" t="s">
        <v>705</v>
      </c>
      <c r="D49" s="941" t="s">
        <v>614</v>
      </c>
      <c r="E49" s="941">
        <v>2016</v>
      </c>
      <c r="F49" s="941"/>
      <c r="G49" s="941"/>
      <c r="H49" s="941"/>
      <c r="I49" s="941"/>
      <c r="J49" s="1023">
        <v>2017</v>
      </c>
      <c r="K49" s="1090"/>
      <c r="L49" s="1090"/>
      <c r="M49" s="1090"/>
      <c r="N49" s="1090"/>
      <c r="O49" s="435"/>
    </row>
    <row r="50" spans="1:15" ht="15" customHeight="1" x14ac:dyDescent="0.25">
      <c r="A50" s="435"/>
      <c r="B50" s="940"/>
      <c r="C50" s="1021"/>
      <c r="D50" s="941"/>
      <c r="E50" s="941" t="s">
        <v>617</v>
      </c>
      <c r="F50" s="941"/>
      <c r="G50" s="941"/>
      <c r="H50" s="1024" t="s">
        <v>742</v>
      </c>
      <c r="I50" s="1024" t="s">
        <v>743</v>
      </c>
      <c r="J50" s="1023" t="s">
        <v>617</v>
      </c>
      <c r="K50" s="1090"/>
      <c r="L50" s="1091"/>
      <c r="M50" s="1092" t="s">
        <v>742</v>
      </c>
      <c r="N50" s="1093" t="s">
        <v>743</v>
      </c>
      <c r="O50" s="435"/>
    </row>
    <row r="51" spans="1:15" x14ac:dyDescent="0.25">
      <c r="A51" s="435"/>
      <c r="B51" s="940"/>
      <c r="C51" s="1021"/>
      <c r="D51" s="941"/>
      <c r="E51" s="1027" t="s">
        <v>744</v>
      </c>
      <c r="F51" s="1027" t="s">
        <v>745</v>
      </c>
      <c r="G51" s="1027" t="s">
        <v>746</v>
      </c>
      <c r="H51" s="1024"/>
      <c r="I51" s="1024"/>
      <c r="J51" s="1028" t="s">
        <v>744</v>
      </c>
      <c r="K51" s="1028" t="s">
        <v>745</v>
      </c>
      <c r="L51" s="1028" t="s">
        <v>746</v>
      </c>
      <c r="M51" s="1094"/>
      <c r="N51" s="1095"/>
      <c r="O51" s="435"/>
    </row>
    <row r="52" spans="1:15" x14ac:dyDescent="0.25">
      <c r="A52" s="435"/>
      <c r="B52" s="1029" t="s">
        <v>249</v>
      </c>
      <c r="C52" s="1096" t="s">
        <v>599</v>
      </c>
      <c r="D52" s="1031" t="s">
        <v>250</v>
      </c>
      <c r="E52" s="1032">
        <v>6815</v>
      </c>
      <c r="F52" s="1032">
        <v>10366</v>
      </c>
      <c r="G52" s="1032">
        <v>20930</v>
      </c>
      <c r="H52" s="1032">
        <v>332831</v>
      </c>
      <c r="I52" s="1097">
        <v>129527.00933999999</v>
      </c>
      <c r="J52" s="1098">
        <v>8330</v>
      </c>
      <c r="K52" s="1098">
        <v>11764</v>
      </c>
      <c r="L52" s="1098">
        <v>24423</v>
      </c>
      <c r="M52" s="1098">
        <v>371779</v>
      </c>
      <c r="N52" s="1099">
        <v>164416.88500000001</v>
      </c>
      <c r="O52" s="435"/>
    </row>
    <row r="53" spans="1:15" x14ac:dyDescent="0.25">
      <c r="A53" s="435"/>
      <c r="B53" s="1029"/>
      <c r="C53" s="1096" t="s">
        <v>603</v>
      </c>
      <c r="D53" s="1031" t="s">
        <v>250</v>
      </c>
      <c r="E53" s="1032">
        <v>7058</v>
      </c>
      <c r="F53" s="1032">
        <v>11262</v>
      </c>
      <c r="G53" s="1032">
        <v>20290</v>
      </c>
      <c r="H53" s="1032">
        <v>336704</v>
      </c>
      <c r="I53" s="1097">
        <v>326222.44406000001</v>
      </c>
      <c r="J53" s="1098">
        <v>8576</v>
      </c>
      <c r="K53" s="1098">
        <v>12557</v>
      </c>
      <c r="L53" s="1098">
        <v>23337</v>
      </c>
      <c r="M53" s="1098">
        <v>343113</v>
      </c>
      <c r="N53" s="1099">
        <v>372798.00562000001</v>
      </c>
      <c r="O53" s="435"/>
    </row>
    <row r="54" spans="1:15" ht="15.75" thickBot="1" x14ac:dyDescent="0.3">
      <c r="A54" s="435"/>
      <c r="B54" s="1041" t="s">
        <v>607</v>
      </c>
      <c r="C54" s="1042"/>
      <c r="D54" s="1042"/>
      <c r="E54" s="1043">
        <f>+E52+E53</f>
        <v>13873</v>
      </c>
      <c r="F54" s="1043">
        <f t="shared" ref="F54:N54" si="2">+F52+F53</f>
        <v>21628</v>
      </c>
      <c r="G54" s="1043">
        <f t="shared" si="2"/>
        <v>41220</v>
      </c>
      <c r="H54" s="1043">
        <f t="shared" si="2"/>
        <v>669535</v>
      </c>
      <c r="I54" s="1043">
        <f t="shared" si="2"/>
        <v>455749.4534</v>
      </c>
      <c r="J54" s="1043">
        <f t="shared" si="2"/>
        <v>16906</v>
      </c>
      <c r="K54" s="1043">
        <f t="shared" si="2"/>
        <v>24321</v>
      </c>
      <c r="L54" s="1043">
        <f t="shared" si="2"/>
        <v>47760</v>
      </c>
      <c r="M54" s="1043">
        <f t="shared" si="2"/>
        <v>714892</v>
      </c>
      <c r="N54" s="1044">
        <f t="shared" si="2"/>
        <v>537214.89061999996</v>
      </c>
      <c r="O54" s="435"/>
    </row>
    <row r="55" spans="1:15" x14ac:dyDescent="0.25">
      <c r="A55" s="435"/>
      <c r="B55" s="1100" t="s">
        <v>747</v>
      </c>
      <c r="C55" s="1101"/>
      <c r="D55" s="1101"/>
      <c r="E55" s="1101"/>
      <c r="F55" s="1101"/>
      <c r="G55" s="1101"/>
      <c r="H55" s="1101"/>
      <c r="I55" s="1101"/>
      <c r="J55" s="1102"/>
      <c r="K55" s="1102"/>
      <c r="L55" s="1102"/>
      <c r="M55" s="1102"/>
      <c r="N55" s="1103"/>
    </row>
    <row r="56" spans="1:15" ht="15" customHeight="1" x14ac:dyDescent="0.25">
      <c r="A56" s="435"/>
      <c r="B56" s="1045" t="s">
        <v>663</v>
      </c>
      <c r="C56" s="1045"/>
      <c r="D56" s="1045"/>
      <c r="E56" s="1045"/>
      <c r="F56" s="1045"/>
      <c r="G56" s="1045"/>
      <c r="H56" s="1045"/>
      <c r="I56" s="1045"/>
      <c r="J56" s="1045"/>
      <c r="K56" s="1045"/>
      <c r="L56" s="1045"/>
      <c r="M56" s="1045"/>
      <c r="N56" s="1045"/>
    </row>
    <row r="57" spans="1:15" x14ac:dyDescent="0.25">
      <c r="A57" s="435"/>
      <c r="B57" s="1046"/>
      <c r="C57" s="1046"/>
      <c r="D57" s="1046"/>
      <c r="E57" s="1046"/>
      <c r="F57" s="1046"/>
      <c r="G57" s="1046"/>
      <c r="H57" s="1046"/>
      <c r="I57" s="1046"/>
      <c r="J57" s="1046"/>
      <c r="K57" s="1046"/>
      <c r="L57" s="1046"/>
      <c r="M57" s="1046"/>
      <c r="N57" s="1046"/>
    </row>
    <row r="58" spans="1:15" ht="15.75" thickBot="1" x14ac:dyDescent="0.3">
      <c r="A58" s="435"/>
      <c r="B58" s="1046"/>
      <c r="C58" s="1046"/>
      <c r="D58" s="1046"/>
      <c r="E58" s="1046"/>
      <c r="F58" s="1046"/>
      <c r="G58" s="1046"/>
      <c r="H58" s="1046"/>
      <c r="I58" s="1046"/>
      <c r="J58" s="1046"/>
      <c r="K58" s="1046"/>
      <c r="L58" s="1046"/>
      <c r="M58" s="1046"/>
      <c r="N58" s="1046"/>
    </row>
    <row r="59" spans="1:15" x14ac:dyDescent="0.25">
      <c r="A59" s="435"/>
      <c r="B59" s="934" t="s">
        <v>761</v>
      </c>
      <c r="C59" s="935"/>
      <c r="D59" s="935"/>
      <c r="E59" s="935"/>
      <c r="F59" s="935"/>
      <c r="G59" s="935"/>
      <c r="H59" s="935"/>
      <c r="I59" s="935"/>
      <c r="J59" s="935"/>
      <c r="K59" s="1020"/>
      <c r="L59" s="1047"/>
      <c r="M59" s="1046"/>
      <c r="N59" s="1046"/>
    </row>
    <row r="60" spans="1:15" x14ac:dyDescent="0.25">
      <c r="A60" s="435"/>
      <c r="B60" s="940"/>
      <c r="C60" s="941">
        <v>2016</v>
      </c>
      <c r="D60" s="941"/>
      <c r="E60" s="941"/>
      <c r="F60" s="1022">
        <v>2017</v>
      </c>
      <c r="G60" s="1022"/>
      <c r="H60" s="1022"/>
      <c r="I60" s="1025" t="s">
        <v>749</v>
      </c>
      <c r="J60" s="1025" t="s">
        <v>750</v>
      </c>
      <c r="K60" s="1026" t="s">
        <v>751</v>
      </c>
      <c r="L60" s="1047"/>
      <c r="M60" s="1046"/>
      <c r="N60" s="1046"/>
    </row>
    <row r="61" spans="1:15" x14ac:dyDescent="0.25">
      <c r="A61" s="435"/>
      <c r="B61" s="940"/>
      <c r="C61" s="941"/>
      <c r="D61" s="941"/>
      <c r="E61" s="941"/>
      <c r="F61" s="1022"/>
      <c r="G61" s="1022"/>
      <c r="H61" s="1022"/>
      <c r="I61" s="1025"/>
      <c r="J61" s="1025"/>
      <c r="K61" s="1026"/>
      <c r="L61" s="1047"/>
      <c r="M61" s="1046"/>
      <c r="N61" s="1046"/>
    </row>
    <row r="62" spans="1:15" x14ac:dyDescent="0.25">
      <c r="A62" s="435"/>
      <c r="B62" s="940"/>
      <c r="C62" s="1048" t="s">
        <v>599</v>
      </c>
      <c r="D62" s="1027" t="s">
        <v>603</v>
      </c>
      <c r="E62" s="1027" t="s">
        <v>9</v>
      </c>
      <c r="F62" s="1049" t="s">
        <v>599</v>
      </c>
      <c r="G62" s="1028" t="s">
        <v>603</v>
      </c>
      <c r="H62" s="1028" t="s">
        <v>9</v>
      </c>
      <c r="I62" s="1025"/>
      <c r="J62" s="1025"/>
      <c r="K62" s="1026"/>
      <c r="L62" s="1047"/>
      <c r="M62" s="1046"/>
      <c r="N62" s="1046"/>
    </row>
    <row r="63" spans="1:15" x14ac:dyDescent="0.25">
      <c r="A63" s="435"/>
      <c r="B63" s="1050" t="s">
        <v>752</v>
      </c>
      <c r="C63" s="1104">
        <v>68712</v>
      </c>
      <c r="D63" s="1104">
        <v>605482</v>
      </c>
      <c r="E63" s="1104">
        <v>674194</v>
      </c>
      <c r="F63" s="1105">
        <v>73855</v>
      </c>
      <c r="G63" s="1105">
        <v>532522</v>
      </c>
      <c r="H63" s="1104">
        <v>606377</v>
      </c>
      <c r="I63" s="1106">
        <f>+(H63-E63)/E63</f>
        <v>-0.10058974123175228</v>
      </c>
      <c r="J63" s="1106">
        <f>+(F63-C63)/C63</f>
        <v>7.4848643613924792E-2</v>
      </c>
      <c r="K63" s="1107">
        <f>(G63-D63)/D63</f>
        <v>-0.12049904043390225</v>
      </c>
      <c r="L63" s="1054"/>
      <c r="M63" s="1055"/>
      <c r="N63" s="1055"/>
      <c r="O63" s="1070"/>
    </row>
    <row r="64" spans="1:15" ht="15.75" thickBot="1" x14ac:dyDescent="0.3">
      <c r="A64" s="435"/>
      <c r="B64" s="1056" t="s">
        <v>753</v>
      </c>
      <c r="C64" s="1108">
        <v>3246.7887879099999</v>
      </c>
      <c r="D64" s="1108">
        <v>2865.0176131099997</v>
      </c>
      <c r="E64" s="1108">
        <v>6111.8064010199996</v>
      </c>
      <c r="F64" s="1108">
        <v>3921.11302269</v>
      </c>
      <c r="G64" s="1108">
        <v>3349.9366573400002</v>
      </c>
      <c r="H64" s="1108">
        <v>7271.0496800300007</v>
      </c>
      <c r="I64" s="1109">
        <f>+(H64-E64)/E64</f>
        <v>0.18967277478169708</v>
      </c>
      <c r="J64" s="1109">
        <f>+(F64-C64)/C64</f>
        <v>0.2076895908015228</v>
      </c>
      <c r="K64" s="1110">
        <f>(G64-D64)/D64</f>
        <v>0.16925517037349622</v>
      </c>
      <c r="L64" s="1054"/>
      <c r="M64" s="1055"/>
      <c r="N64" s="1055"/>
      <c r="O64" s="1070"/>
    </row>
    <row r="65" spans="2:14" x14ac:dyDescent="0.25">
      <c r="B65" s="1061" t="s">
        <v>762</v>
      </c>
      <c r="C65" s="1061"/>
      <c r="D65" s="1061"/>
      <c r="E65" s="1061"/>
      <c r="F65" s="1061"/>
      <c r="G65" s="1061"/>
      <c r="H65" s="1061"/>
      <c r="I65" s="1061"/>
      <c r="J65" s="1061"/>
      <c r="K65" s="1061"/>
      <c r="L65" s="1062"/>
      <c r="M65" s="1046"/>
      <c r="N65" s="1046"/>
    </row>
    <row r="66" spans="2:14" x14ac:dyDescent="0.25">
      <c r="B66" s="1046"/>
      <c r="C66" s="1046"/>
      <c r="D66" s="1046"/>
      <c r="E66" s="1046"/>
      <c r="F66" s="1046"/>
      <c r="G66" s="1046"/>
      <c r="H66" s="1046"/>
      <c r="I66" s="1046"/>
      <c r="J66" s="1046"/>
      <c r="K66" s="1046"/>
      <c r="L66" s="1046"/>
      <c r="M66" s="1046"/>
      <c r="N66" s="1046"/>
    </row>
    <row r="67" spans="2:14" x14ac:dyDescent="0.25">
      <c r="B67" s="1046"/>
      <c r="C67" s="1046"/>
      <c r="D67" s="1046"/>
      <c r="E67" s="1046"/>
      <c r="F67" s="1046"/>
      <c r="G67" s="1046"/>
      <c r="H67" s="1046"/>
      <c r="I67" s="1046"/>
      <c r="J67" s="1046"/>
      <c r="K67" s="1046"/>
      <c r="L67" s="1046"/>
      <c r="M67" s="1046"/>
      <c r="N67" s="1046"/>
    </row>
  </sheetData>
  <mergeCells count="52">
    <mergeCell ref="B65:K65"/>
    <mergeCell ref="B56:N56"/>
    <mergeCell ref="B59:K59"/>
    <mergeCell ref="B60:B62"/>
    <mergeCell ref="C60:E61"/>
    <mergeCell ref="F60:H61"/>
    <mergeCell ref="I60:I62"/>
    <mergeCell ref="J60:J62"/>
    <mergeCell ref="K60:K62"/>
    <mergeCell ref="J50:L50"/>
    <mergeCell ref="M50:M51"/>
    <mergeCell ref="N50:N51"/>
    <mergeCell ref="B52:B53"/>
    <mergeCell ref="B54:D54"/>
    <mergeCell ref="B55:I55"/>
    <mergeCell ref="B44:I44"/>
    <mergeCell ref="B48:N48"/>
    <mergeCell ref="B49:B51"/>
    <mergeCell ref="C49:C51"/>
    <mergeCell ref="D49:D51"/>
    <mergeCell ref="E49:I49"/>
    <mergeCell ref="J49:N49"/>
    <mergeCell ref="E50:G50"/>
    <mergeCell ref="H50:H51"/>
    <mergeCell ref="I50:I51"/>
    <mergeCell ref="B32:D32"/>
    <mergeCell ref="B33:K33"/>
    <mergeCell ref="B36:B37"/>
    <mergeCell ref="C36:G36"/>
    <mergeCell ref="H36:H37"/>
    <mergeCell ref="I36:I37"/>
    <mergeCell ref="K20:K21"/>
    <mergeCell ref="B22:B26"/>
    <mergeCell ref="C25:D25"/>
    <mergeCell ref="C26:D26"/>
    <mergeCell ref="B27:B31"/>
    <mergeCell ref="C30:D30"/>
    <mergeCell ref="C31:D31"/>
    <mergeCell ref="B10:B15"/>
    <mergeCell ref="B16:C16"/>
    <mergeCell ref="B17:J17"/>
    <mergeCell ref="B20:B21"/>
    <mergeCell ref="C20:C21"/>
    <mergeCell ref="D20:D21"/>
    <mergeCell ref="E20:I20"/>
    <mergeCell ref="J20:J21"/>
    <mergeCell ref="B4:B5"/>
    <mergeCell ref="C4:C5"/>
    <mergeCell ref="D4:H4"/>
    <mergeCell ref="I4:I5"/>
    <mergeCell ref="J4:J5"/>
    <mergeCell ref="B6:B9"/>
  </mergeCells>
  <pageMargins left="0.7" right="0.7" top="0.75" bottom="0.75" header="0.3" footer="0.3"/>
  <pageSetup paperSize="183" scale="47"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pageSetUpPr fitToPage="1"/>
  </sheetPr>
  <dimension ref="A1:N38"/>
  <sheetViews>
    <sheetView zoomScaleNormal="100" workbookViewId="0">
      <selection activeCell="K32" sqref="K32:L37"/>
    </sheetView>
  </sheetViews>
  <sheetFormatPr baseColWidth="10" defaultRowHeight="15" x14ac:dyDescent="0.25"/>
  <cols>
    <col min="1" max="1" width="11.42578125" style="102"/>
    <col min="2" max="2" width="41.140625" style="102" customWidth="1"/>
    <col min="3" max="3" width="37.28515625" style="102" bestFit="1" customWidth="1"/>
    <col min="4" max="4" width="32.140625" style="102" customWidth="1"/>
    <col min="5" max="8" width="11.42578125" style="102"/>
    <col min="9" max="9" width="12.7109375" style="102" customWidth="1"/>
    <col min="10" max="16384" width="11.42578125" style="102"/>
  </cols>
  <sheetData>
    <row r="1" spans="1:14" x14ac:dyDescent="0.25">
      <c r="B1" s="931" t="s">
        <v>763</v>
      </c>
    </row>
    <row r="2" spans="1:14" ht="15.75" thickBot="1" x14ac:dyDescent="0.3"/>
    <row r="3" spans="1:14" ht="15" customHeight="1" x14ac:dyDescent="0.25">
      <c r="A3" s="435"/>
      <c r="B3" s="934" t="s">
        <v>705</v>
      </c>
      <c r="C3" s="935" t="s">
        <v>706</v>
      </c>
      <c r="D3" s="936" t="s">
        <v>707</v>
      </c>
      <c r="E3" s="937"/>
      <c r="F3" s="937"/>
      <c r="G3" s="937"/>
      <c r="H3" s="937"/>
      <c r="I3" s="1063" t="s">
        <v>7</v>
      </c>
      <c r="J3" s="1064" t="s">
        <v>8</v>
      </c>
      <c r="K3" s="435"/>
    </row>
    <row r="4" spans="1:14" x14ac:dyDescent="0.25">
      <c r="A4" s="435"/>
      <c r="B4" s="940"/>
      <c r="C4" s="941"/>
      <c r="D4" s="942">
        <v>2013</v>
      </c>
      <c r="E4" s="942">
        <v>2014</v>
      </c>
      <c r="F4" s="942">
        <v>2015</v>
      </c>
      <c r="G4" s="942">
        <v>2016</v>
      </c>
      <c r="H4" s="1065">
        <v>2017</v>
      </c>
      <c r="I4" s="1066"/>
      <c r="J4" s="1067"/>
      <c r="K4" s="435"/>
    </row>
    <row r="5" spans="1:14" x14ac:dyDescent="0.25">
      <c r="A5" s="435"/>
      <c r="B5" s="946" t="s">
        <v>708</v>
      </c>
      <c r="C5" s="409" t="s">
        <v>690</v>
      </c>
      <c r="D5" s="947">
        <v>481</v>
      </c>
      <c r="E5" s="947">
        <v>592</v>
      </c>
      <c r="F5" s="947">
        <v>425</v>
      </c>
      <c r="G5" s="947">
        <v>428</v>
      </c>
      <c r="H5" s="948">
        <v>567</v>
      </c>
      <c r="I5" s="1111">
        <v>1</v>
      </c>
      <c r="J5" s="1112">
        <v>0.32476635514018692</v>
      </c>
      <c r="K5" s="435"/>
      <c r="M5" s="1070"/>
    </row>
    <row r="6" spans="1:14" x14ac:dyDescent="0.25">
      <c r="A6" s="435"/>
      <c r="B6" s="953"/>
      <c r="C6" s="954" t="s">
        <v>709</v>
      </c>
      <c r="D6" s="955">
        <v>481</v>
      </c>
      <c r="E6" s="955">
        <v>592</v>
      </c>
      <c r="F6" s="955">
        <v>425</v>
      </c>
      <c r="G6" s="955">
        <v>428</v>
      </c>
      <c r="H6" s="955">
        <v>567</v>
      </c>
      <c r="I6" s="1113">
        <v>1</v>
      </c>
      <c r="J6" s="1114">
        <v>0.32476635514018692</v>
      </c>
      <c r="K6" s="435"/>
      <c r="M6" s="1070"/>
    </row>
    <row r="7" spans="1:14" x14ac:dyDescent="0.25">
      <c r="A7" s="435"/>
      <c r="B7" s="946" t="s">
        <v>710</v>
      </c>
      <c r="C7" s="409" t="s">
        <v>698</v>
      </c>
      <c r="D7" s="947">
        <v>125</v>
      </c>
      <c r="E7" s="947">
        <v>95</v>
      </c>
      <c r="F7" s="947">
        <v>72</v>
      </c>
      <c r="G7" s="947">
        <v>68</v>
      </c>
      <c r="H7" s="948">
        <v>50</v>
      </c>
      <c r="I7" s="1111">
        <v>0.70422535211267601</v>
      </c>
      <c r="J7" s="1112">
        <v>-0.26470588235294112</v>
      </c>
      <c r="K7" s="435"/>
      <c r="L7" s="1070"/>
      <c r="M7" s="1070"/>
    </row>
    <row r="8" spans="1:14" x14ac:dyDescent="0.25">
      <c r="A8" s="435"/>
      <c r="B8" s="952"/>
      <c r="C8" s="409" t="s">
        <v>699</v>
      </c>
      <c r="D8" s="947">
        <v>52</v>
      </c>
      <c r="E8" s="947">
        <v>42</v>
      </c>
      <c r="F8" s="947">
        <v>37</v>
      </c>
      <c r="G8" s="947">
        <v>32</v>
      </c>
      <c r="H8" s="948">
        <v>21</v>
      </c>
      <c r="I8" s="1111">
        <v>0.29577464788732394</v>
      </c>
      <c r="J8" s="1112">
        <v>-0.34375</v>
      </c>
      <c r="K8" s="435"/>
      <c r="L8" s="1070"/>
      <c r="M8" s="1070"/>
    </row>
    <row r="9" spans="1:14" x14ac:dyDescent="0.25">
      <c r="A9" s="435"/>
      <c r="B9" s="952"/>
      <c r="C9" s="409" t="s">
        <v>702</v>
      </c>
      <c r="D9" s="947" t="s">
        <v>263</v>
      </c>
      <c r="E9" s="947" t="s">
        <v>263</v>
      </c>
      <c r="F9" s="947">
        <v>1</v>
      </c>
      <c r="G9" s="947" t="s">
        <v>263</v>
      </c>
      <c r="H9" s="948" t="s">
        <v>263</v>
      </c>
      <c r="I9" s="1111">
        <v>0</v>
      </c>
      <c r="J9" s="1112" t="s">
        <v>263</v>
      </c>
      <c r="K9" s="435"/>
      <c r="L9" s="1069"/>
      <c r="M9" s="1070"/>
    </row>
    <row r="10" spans="1:14" x14ac:dyDescent="0.25">
      <c r="A10" s="435"/>
      <c r="B10" s="953"/>
      <c r="C10" s="954" t="s">
        <v>711</v>
      </c>
      <c r="D10" s="955">
        <v>177</v>
      </c>
      <c r="E10" s="955">
        <v>137</v>
      </c>
      <c r="F10" s="955">
        <v>110</v>
      </c>
      <c r="G10" s="955">
        <v>100</v>
      </c>
      <c r="H10" s="955">
        <v>71</v>
      </c>
      <c r="I10" s="1113">
        <v>1</v>
      </c>
      <c r="J10" s="1114">
        <v>-0.29000000000000004</v>
      </c>
      <c r="K10" s="435"/>
      <c r="L10" s="1070"/>
      <c r="M10" s="1070"/>
    </row>
    <row r="11" spans="1:14" ht="15.75" thickBot="1" x14ac:dyDescent="0.3">
      <c r="A11" s="435"/>
      <c r="B11" s="962" t="s">
        <v>764</v>
      </c>
      <c r="C11" s="963"/>
      <c r="D11" s="964">
        <v>658</v>
      </c>
      <c r="E11" s="964">
        <v>729</v>
      </c>
      <c r="F11" s="964">
        <v>535</v>
      </c>
      <c r="G11" s="964">
        <v>528</v>
      </c>
      <c r="H11" s="1074">
        <v>638</v>
      </c>
      <c r="I11" s="1115"/>
      <c r="J11" s="1116">
        <v>0.20833333333333326</v>
      </c>
      <c r="K11" s="435"/>
      <c r="M11" s="1070"/>
    </row>
    <row r="12" spans="1:14" ht="15" customHeight="1" x14ac:dyDescent="0.25">
      <c r="B12" s="968" t="s">
        <v>20</v>
      </c>
      <c r="C12" s="968"/>
      <c r="D12" s="968"/>
      <c r="E12" s="968"/>
      <c r="F12" s="968"/>
      <c r="G12" s="968"/>
      <c r="H12" s="968"/>
      <c r="I12" s="968"/>
      <c r="J12" s="968"/>
    </row>
    <row r="13" spans="1:14" ht="15.75" thickBot="1" x14ac:dyDescent="0.3"/>
    <row r="14" spans="1:14" ht="15" customHeight="1" x14ac:dyDescent="0.25">
      <c r="A14" s="435"/>
      <c r="B14" s="969" t="s">
        <v>712</v>
      </c>
      <c r="C14" s="937" t="s">
        <v>713</v>
      </c>
      <c r="D14" s="937" t="s">
        <v>25</v>
      </c>
      <c r="E14" s="970" t="s">
        <v>714</v>
      </c>
      <c r="F14" s="970"/>
      <c r="G14" s="970"/>
      <c r="H14" s="970"/>
      <c r="I14" s="970"/>
      <c r="J14" s="971" t="s">
        <v>7</v>
      </c>
      <c r="K14" s="972" t="s">
        <v>8</v>
      </c>
      <c r="L14" s="435"/>
    </row>
    <row r="15" spans="1:14" x14ac:dyDescent="0.25">
      <c r="A15" s="435"/>
      <c r="B15" s="973"/>
      <c r="C15" s="974"/>
      <c r="D15" s="974"/>
      <c r="E15" s="975" t="s">
        <v>715</v>
      </c>
      <c r="F15" s="975" t="s">
        <v>716</v>
      </c>
      <c r="G15" s="975" t="s">
        <v>717</v>
      </c>
      <c r="H15" s="975" t="s">
        <v>718</v>
      </c>
      <c r="I15" s="976" t="s">
        <v>719</v>
      </c>
      <c r="J15" s="977"/>
      <c r="K15" s="978"/>
      <c r="L15" s="435"/>
    </row>
    <row r="16" spans="1:14" x14ac:dyDescent="0.25">
      <c r="A16" s="435"/>
      <c r="B16" s="979" t="s">
        <v>720</v>
      </c>
      <c r="C16" s="1117" t="s">
        <v>765</v>
      </c>
      <c r="D16" s="1118" t="s">
        <v>766</v>
      </c>
      <c r="E16" s="1119">
        <v>278.64851606000002</v>
      </c>
      <c r="F16" s="1119">
        <v>293.11120989</v>
      </c>
      <c r="G16" s="1119">
        <v>218.31983089999997</v>
      </c>
      <c r="H16" s="1119">
        <v>251.06574144999996</v>
      </c>
      <c r="I16" s="1120">
        <v>301.15291200000007</v>
      </c>
      <c r="J16" s="1121">
        <v>0.39579426337649953</v>
      </c>
      <c r="K16" s="1122">
        <v>0.1994982280765496</v>
      </c>
      <c r="L16" s="435"/>
      <c r="M16" s="1070"/>
      <c r="N16" s="1070"/>
    </row>
    <row r="17" spans="1:14" x14ac:dyDescent="0.25">
      <c r="A17" s="435"/>
      <c r="B17" s="986"/>
      <c r="C17" s="1117" t="s">
        <v>767</v>
      </c>
      <c r="D17" s="1118" t="s">
        <v>768</v>
      </c>
      <c r="E17" s="1119">
        <v>433.03790270999997</v>
      </c>
      <c r="F17" s="1119">
        <v>365.04499580000004</v>
      </c>
      <c r="G17" s="1119">
        <v>312.21405947</v>
      </c>
      <c r="H17" s="1119">
        <v>283.74753679000003</v>
      </c>
      <c r="I17" s="1120">
        <v>242.27750554999997</v>
      </c>
      <c r="J17" s="1121">
        <v>0.31841646891283581</v>
      </c>
      <c r="K17" s="1122">
        <v>-0.14615115855857386</v>
      </c>
      <c r="L17" s="435"/>
      <c r="M17" s="1070"/>
      <c r="N17" s="1070"/>
    </row>
    <row r="18" spans="1:14" ht="25.5" x14ac:dyDescent="0.25">
      <c r="A18" s="435"/>
      <c r="B18" s="986"/>
      <c r="C18" s="1117" t="s">
        <v>769</v>
      </c>
      <c r="D18" s="1117" t="s">
        <v>770</v>
      </c>
      <c r="E18" s="1119">
        <v>63.853748070000002</v>
      </c>
      <c r="F18" s="1119">
        <v>47.769296600000004</v>
      </c>
      <c r="G18" s="1119">
        <v>115.50278471999998</v>
      </c>
      <c r="H18" s="1119">
        <v>104.88355448</v>
      </c>
      <c r="I18" s="1120">
        <v>103.86001623</v>
      </c>
      <c r="J18" s="1121">
        <v>0.13649942265218448</v>
      </c>
      <c r="K18" s="1122">
        <v>-9.7588058974028558E-3</v>
      </c>
      <c r="L18" s="435"/>
      <c r="M18" s="1070"/>
      <c r="N18" s="1070"/>
    </row>
    <row r="19" spans="1:14" x14ac:dyDescent="0.25">
      <c r="A19" s="435"/>
      <c r="B19" s="986"/>
      <c r="C19" s="1123" t="s">
        <v>61</v>
      </c>
      <c r="D19" s="1124"/>
      <c r="E19" s="1119">
        <v>164.88995211000002</v>
      </c>
      <c r="F19" s="1119">
        <v>195.34880833000003</v>
      </c>
      <c r="G19" s="1119">
        <v>161.26766339</v>
      </c>
      <c r="H19" s="1119">
        <v>168.24668654999999</v>
      </c>
      <c r="I19" s="1120">
        <v>113.59202427</v>
      </c>
      <c r="J19" s="1121">
        <v>0.14928984505848009</v>
      </c>
      <c r="K19" s="1122">
        <v>-0.32484837235565756</v>
      </c>
      <c r="L19" s="435"/>
      <c r="M19" s="1070"/>
      <c r="N19" s="1070"/>
    </row>
    <row r="20" spans="1:14" x14ac:dyDescent="0.25">
      <c r="A20" s="435"/>
      <c r="B20" s="989"/>
      <c r="C20" s="1125" t="s">
        <v>12</v>
      </c>
      <c r="D20" s="1126"/>
      <c r="E20" s="1127">
        <v>940.43011895000018</v>
      </c>
      <c r="F20" s="1127">
        <v>901.27431061999994</v>
      </c>
      <c r="G20" s="1127">
        <v>807.30433848000007</v>
      </c>
      <c r="H20" s="1127">
        <v>807.94351927000002</v>
      </c>
      <c r="I20" s="1128">
        <v>760.88245805000008</v>
      </c>
      <c r="J20" s="1129">
        <v>1</v>
      </c>
      <c r="K20" s="1130">
        <v>-5.8247959291165441E-2</v>
      </c>
      <c r="L20" s="435"/>
      <c r="M20" s="1070"/>
      <c r="N20" s="1070"/>
    </row>
    <row r="21" spans="1:14" x14ac:dyDescent="0.25">
      <c r="A21" s="435"/>
      <c r="B21" s="979" t="s">
        <v>728</v>
      </c>
      <c r="C21" s="1131" t="s">
        <v>393</v>
      </c>
      <c r="D21" s="1132" t="s">
        <v>394</v>
      </c>
      <c r="E21" s="1119">
        <v>174.40722753</v>
      </c>
      <c r="F21" s="1119">
        <v>159.795647</v>
      </c>
      <c r="G21" s="1119">
        <v>102.85817786</v>
      </c>
      <c r="H21" s="1119">
        <v>127.18595707000003</v>
      </c>
      <c r="I21" s="1120">
        <v>133.00174435</v>
      </c>
      <c r="J21" s="1121">
        <v>0.99451692309666684</v>
      </c>
      <c r="K21" s="1122">
        <v>4.5726646352938882E-2</v>
      </c>
      <c r="L21" s="435"/>
      <c r="M21" s="1070"/>
      <c r="N21" s="1070"/>
    </row>
    <row r="22" spans="1:14" x14ac:dyDescent="0.25">
      <c r="A22" s="435"/>
      <c r="B22" s="986"/>
      <c r="C22" s="1131" t="s">
        <v>771</v>
      </c>
      <c r="D22" s="1132" t="s">
        <v>772</v>
      </c>
      <c r="E22" s="1119">
        <v>2.9964992499999998</v>
      </c>
      <c r="F22" s="1119">
        <v>3.06895425</v>
      </c>
      <c r="G22" s="1119">
        <v>3.6024418499999999</v>
      </c>
      <c r="H22" s="1119">
        <v>1.8400373199999998</v>
      </c>
      <c r="I22" s="1120">
        <v>0.7332794199999999</v>
      </c>
      <c r="J22" s="1121">
        <v>5.4830769033331729E-3</v>
      </c>
      <c r="K22" s="1122">
        <v>-0.60148665897711251</v>
      </c>
      <c r="L22" s="435"/>
      <c r="M22" s="1070"/>
      <c r="N22" s="1070"/>
    </row>
    <row r="23" spans="1:14" x14ac:dyDescent="0.25">
      <c r="A23" s="435"/>
      <c r="B23" s="986"/>
      <c r="C23" s="1131" t="s">
        <v>375</v>
      </c>
      <c r="D23" s="1132" t="s">
        <v>773</v>
      </c>
      <c r="E23" s="1119">
        <v>42.567796530000003</v>
      </c>
      <c r="F23" s="1119">
        <v>20.65264393</v>
      </c>
      <c r="G23" s="1119">
        <v>0</v>
      </c>
      <c r="H23" s="1119">
        <v>0</v>
      </c>
      <c r="I23" s="1120">
        <v>0</v>
      </c>
      <c r="J23" s="1121">
        <v>0</v>
      </c>
      <c r="K23" s="1122" t="s">
        <v>263</v>
      </c>
      <c r="L23" s="435"/>
      <c r="M23" s="1070"/>
      <c r="N23" s="1070"/>
    </row>
    <row r="24" spans="1:14" x14ac:dyDescent="0.25">
      <c r="A24" s="435"/>
      <c r="B24" s="986"/>
      <c r="C24" s="1123" t="s">
        <v>61</v>
      </c>
      <c r="D24" s="1124"/>
      <c r="E24" s="1119">
        <v>6.5002685499999995</v>
      </c>
      <c r="F24" s="1119">
        <v>0</v>
      </c>
      <c r="G24" s="1119">
        <v>0</v>
      </c>
      <c r="H24" s="1119">
        <v>0</v>
      </c>
      <c r="I24" s="1120">
        <v>0</v>
      </c>
      <c r="J24" s="1121">
        <v>0</v>
      </c>
      <c r="K24" s="1122" t="s">
        <v>263</v>
      </c>
      <c r="L24" s="435"/>
      <c r="M24" s="1070"/>
      <c r="N24" s="1070"/>
    </row>
    <row r="25" spans="1:14" x14ac:dyDescent="0.25">
      <c r="A25" s="435"/>
      <c r="B25" s="989"/>
      <c r="C25" s="1125" t="s">
        <v>735</v>
      </c>
      <c r="D25" s="1126"/>
      <c r="E25" s="1127">
        <v>226.47179186</v>
      </c>
      <c r="F25" s="1127">
        <v>183.51724518</v>
      </c>
      <c r="G25" s="1127">
        <v>106.46061971</v>
      </c>
      <c r="H25" s="1127">
        <v>129.02599439000002</v>
      </c>
      <c r="I25" s="1128">
        <v>133.73502377</v>
      </c>
      <c r="J25" s="1129">
        <v>1</v>
      </c>
      <c r="K25" s="1130">
        <v>3.6496749374131943E-2</v>
      </c>
      <c r="L25" s="435"/>
      <c r="M25" s="1070"/>
      <c r="N25" s="1070"/>
    </row>
    <row r="26" spans="1:14" ht="15.75" thickBot="1" x14ac:dyDescent="0.3">
      <c r="A26" s="435"/>
      <c r="B26" s="1133" t="s">
        <v>774</v>
      </c>
      <c r="C26" s="1133"/>
      <c r="D26" s="1134"/>
      <c r="E26" s="1135">
        <v>1166.9019108100001</v>
      </c>
      <c r="F26" s="1135">
        <v>1084.7915558</v>
      </c>
      <c r="G26" s="1135">
        <v>913.76495819000002</v>
      </c>
      <c r="H26" s="1135">
        <v>936.96951366000008</v>
      </c>
      <c r="I26" s="1001">
        <v>894.61748182000008</v>
      </c>
      <c r="J26" s="1136"/>
      <c r="K26" s="1003">
        <v>-4.5201077753921792E-2</v>
      </c>
      <c r="L26" s="435"/>
      <c r="M26" s="1070"/>
      <c r="N26" s="1070"/>
    </row>
    <row r="27" spans="1:14" ht="15" customHeight="1" x14ac:dyDescent="0.25">
      <c r="B27" s="968" t="s">
        <v>20</v>
      </c>
      <c r="C27" s="968"/>
      <c r="D27" s="968"/>
      <c r="E27" s="968"/>
      <c r="F27" s="968"/>
      <c r="G27" s="968"/>
      <c r="H27" s="968"/>
      <c r="I27" s="968"/>
      <c r="J27" s="968"/>
      <c r="K27" s="968"/>
    </row>
    <row r="28" spans="1:14" x14ac:dyDescent="0.25">
      <c r="B28" s="1079" t="s">
        <v>737</v>
      </c>
    </row>
    <row r="29" spans="1:14" ht="15.75" thickBot="1" x14ac:dyDescent="0.3"/>
    <row r="30" spans="1:14" x14ac:dyDescent="0.25">
      <c r="B30" s="969" t="s">
        <v>738</v>
      </c>
      <c r="C30" s="970" t="s">
        <v>739</v>
      </c>
      <c r="D30" s="970"/>
      <c r="E30" s="970"/>
      <c r="F30" s="970"/>
      <c r="G30" s="970"/>
      <c r="H30" s="971" t="s">
        <v>7</v>
      </c>
      <c r="I30" s="1137" t="s">
        <v>8</v>
      </c>
    </row>
    <row r="31" spans="1:14" x14ac:dyDescent="0.25">
      <c r="B31" s="973"/>
      <c r="C31" s="1007" t="s">
        <v>715</v>
      </c>
      <c r="D31" s="1007" t="s">
        <v>716</v>
      </c>
      <c r="E31" s="1007" t="s">
        <v>717</v>
      </c>
      <c r="F31" s="1007" t="s">
        <v>718</v>
      </c>
      <c r="G31" s="1008" t="s">
        <v>719</v>
      </c>
      <c r="H31" s="977"/>
      <c r="I31" s="1138"/>
    </row>
    <row r="32" spans="1:14" x14ac:dyDescent="0.25">
      <c r="B32" s="1139" t="s">
        <v>508</v>
      </c>
      <c r="C32" s="1140">
        <v>3.8981420000000003E-2</v>
      </c>
      <c r="D32" s="1140">
        <v>3.6989309999999997E-2</v>
      </c>
      <c r="E32" s="1140">
        <v>3.4275E-3</v>
      </c>
      <c r="F32" s="1140">
        <v>0.71364316000000005</v>
      </c>
      <c r="G32" s="1141">
        <v>5.4397600000000001E-3</v>
      </c>
      <c r="H32" s="1142">
        <v>2.1402788159724645E-4</v>
      </c>
      <c r="I32" s="1143">
        <v>-0.99237747896301565</v>
      </c>
      <c r="K32" s="1070"/>
      <c r="L32" s="1070"/>
    </row>
    <row r="33" spans="2:12" x14ac:dyDescent="0.25">
      <c r="B33" s="1139" t="s">
        <v>509</v>
      </c>
      <c r="C33" s="1140">
        <v>43.045196379999993</v>
      </c>
      <c r="D33" s="1140">
        <v>34.875304519999993</v>
      </c>
      <c r="E33" s="1140">
        <v>20.22816898</v>
      </c>
      <c r="F33" s="1140">
        <v>24.650531160000003</v>
      </c>
      <c r="G33" s="1141">
        <v>25.410688080000003</v>
      </c>
      <c r="H33" s="1142">
        <v>0.9997859721184027</v>
      </c>
      <c r="I33" s="1143">
        <v>3.0837344439599512E-2</v>
      </c>
      <c r="K33" s="1070"/>
      <c r="L33" s="1070"/>
    </row>
    <row r="34" spans="2:12" ht="25.5" x14ac:dyDescent="0.25">
      <c r="B34" s="1144" t="s">
        <v>510</v>
      </c>
      <c r="C34" s="1140">
        <v>6.4912605500000007</v>
      </c>
      <c r="D34" s="1140">
        <v>2.83357817</v>
      </c>
      <c r="E34" s="1140">
        <v>0</v>
      </c>
      <c r="F34" s="1140">
        <v>0</v>
      </c>
      <c r="G34" s="1141">
        <v>0</v>
      </c>
      <c r="H34" s="1142">
        <v>0</v>
      </c>
      <c r="I34" s="1143" t="s">
        <v>263</v>
      </c>
      <c r="K34" s="1070"/>
      <c r="L34" s="1070"/>
    </row>
    <row r="35" spans="2:12" x14ac:dyDescent="0.25">
      <c r="B35" s="1139" t="s">
        <v>740</v>
      </c>
      <c r="C35" s="1140">
        <v>0</v>
      </c>
      <c r="D35" s="1140">
        <v>0</v>
      </c>
      <c r="E35" s="1140">
        <v>0</v>
      </c>
      <c r="F35" s="1140">
        <v>0</v>
      </c>
      <c r="G35" s="1141">
        <v>0</v>
      </c>
      <c r="H35" s="1142">
        <v>0</v>
      </c>
      <c r="I35" s="1143" t="s">
        <v>263</v>
      </c>
      <c r="K35" s="1070"/>
      <c r="L35" s="1070"/>
    </row>
    <row r="36" spans="2:12" x14ac:dyDescent="0.25">
      <c r="B36" s="1144" t="s">
        <v>512</v>
      </c>
      <c r="C36" s="1140">
        <v>0</v>
      </c>
      <c r="D36" s="1140">
        <v>0</v>
      </c>
      <c r="E36" s="1140">
        <v>0</v>
      </c>
      <c r="F36" s="1140">
        <v>0</v>
      </c>
      <c r="G36" s="1141">
        <v>0</v>
      </c>
      <c r="H36" s="1142">
        <v>0</v>
      </c>
      <c r="I36" s="1143" t="s">
        <v>263</v>
      </c>
      <c r="K36" s="1070"/>
      <c r="L36" s="1070"/>
    </row>
    <row r="37" spans="2:12" ht="15.75" thickBot="1" x14ac:dyDescent="0.3">
      <c r="B37" s="1145" t="s">
        <v>528</v>
      </c>
      <c r="C37" s="1146">
        <v>49.575438349999992</v>
      </c>
      <c r="D37" s="1146">
        <v>37.745871999999999</v>
      </c>
      <c r="E37" s="1146">
        <v>20.23159648</v>
      </c>
      <c r="F37" s="1146">
        <v>25.364174320000004</v>
      </c>
      <c r="G37" s="1147">
        <v>25.416127840000005</v>
      </c>
      <c r="H37" s="1148">
        <v>1</v>
      </c>
      <c r="I37" s="1149">
        <v>2.0483032226692455E-3</v>
      </c>
      <c r="K37" s="1070"/>
      <c r="L37" s="1070"/>
    </row>
    <row r="38" spans="2:12" ht="15" customHeight="1" x14ac:dyDescent="0.25">
      <c r="B38" s="1019" t="s">
        <v>428</v>
      </c>
      <c r="C38" s="1019"/>
      <c r="D38" s="1019"/>
      <c r="E38" s="1019"/>
      <c r="F38" s="1019"/>
      <c r="G38" s="1019"/>
      <c r="H38" s="1019"/>
      <c r="I38" s="1019"/>
    </row>
  </sheetData>
  <mergeCells count="28">
    <mergeCell ref="B38:I38"/>
    <mergeCell ref="B26:D26"/>
    <mergeCell ref="B27:K27"/>
    <mergeCell ref="B30:B31"/>
    <mergeCell ref="C30:G30"/>
    <mergeCell ref="H30:H31"/>
    <mergeCell ref="I30:I31"/>
    <mergeCell ref="K14:K15"/>
    <mergeCell ref="B16:B20"/>
    <mergeCell ref="C19:D19"/>
    <mergeCell ref="C20:D20"/>
    <mergeCell ref="B21:B25"/>
    <mergeCell ref="C24:D24"/>
    <mergeCell ref="C25:D25"/>
    <mergeCell ref="B7:B10"/>
    <mergeCell ref="B11:C11"/>
    <mergeCell ref="B12:J12"/>
    <mergeCell ref="B14:B15"/>
    <mergeCell ref="C14:C15"/>
    <mergeCell ref="D14:D15"/>
    <mergeCell ref="E14:I14"/>
    <mergeCell ref="J14:J15"/>
    <mergeCell ref="B3:B4"/>
    <mergeCell ref="C3:C4"/>
    <mergeCell ref="D3:H3"/>
    <mergeCell ref="I3:I4"/>
    <mergeCell ref="J3:J4"/>
    <mergeCell ref="B5:B6"/>
  </mergeCells>
  <pageMargins left="0.7" right="0.7" top="0.75" bottom="0.75" header="0.3" footer="0.3"/>
  <pageSetup paperSize="183" scale="6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pageSetUpPr fitToPage="1"/>
  </sheetPr>
  <dimension ref="A1:O66"/>
  <sheetViews>
    <sheetView workbookViewId="0">
      <selection activeCell="G73" sqref="G73"/>
    </sheetView>
  </sheetViews>
  <sheetFormatPr baseColWidth="10" defaultRowHeight="15" x14ac:dyDescent="0.25"/>
  <cols>
    <col min="1" max="1" width="11.42578125" style="102"/>
    <col min="2" max="2" width="35" style="102" bestFit="1" customWidth="1"/>
    <col min="3" max="3" width="28" style="102" customWidth="1"/>
    <col min="4" max="4" width="32.140625" style="102" customWidth="1"/>
    <col min="5" max="16384" width="11.42578125" style="102"/>
  </cols>
  <sheetData>
    <row r="1" spans="1:13" x14ac:dyDescent="0.25">
      <c r="B1" s="931" t="s">
        <v>775</v>
      </c>
    </row>
    <row r="2" spans="1:13" x14ac:dyDescent="0.25">
      <c r="B2" s="1150"/>
    </row>
    <row r="3" spans="1:13" ht="15.75" thickBot="1" x14ac:dyDescent="0.3">
      <c r="B3" s="1150"/>
    </row>
    <row r="4" spans="1:13" ht="15" customHeight="1" x14ac:dyDescent="0.25">
      <c r="A4" s="435"/>
      <c r="B4" s="934" t="s">
        <v>705</v>
      </c>
      <c r="C4" s="935" t="s">
        <v>706</v>
      </c>
      <c r="D4" s="936" t="s">
        <v>707</v>
      </c>
      <c r="E4" s="937"/>
      <c r="F4" s="937"/>
      <c r="G4" s="937"/>
      <c r="H4" s="937"/>
      <c r="I4" s="1063" t="s">
        <v>7</v>
      </c>
      <c r="J4" s="1064" t="s">
        <v>8</v>
      </c>
      <c r="K4" s="435"/>
    </row>
    <row r="5" spans="1:13" x14ac:dyDescent="0.25">
      <c r="A5" s="435"/>
      <c r="B5" s="940"/>
      <c r="C5" s="941"/>
      <c r="D5" s="942">
        <v>2013</v>
      </c>
      <c r="E5" s="942">
        <v>2014</v>
      </c>
      <c r="F5" s="942">
        <v>2015</v>
      </c>
      <c r="G5" s="942">
        <v>2016</v>
      </c>
      <c r="H5" s="1065">
        <v>2017</v>
      </c>
      <c r="I5" s="1066"/>
      <c r="J5" s="1067"/>
      <c r="K5" s="435"/>
    </row>
    <row r="6" spans="1:13" x14ac:dyDescent="0.25">
      <c r="A6" s="435"/>
      <c r="B6" s="1068" t="s">
        <v>708</v>
      </c>
      <c r="C6" s="409" t="s">
        <v>690</v>
      </c>
      <c r="D6" s="947">
        <v>10933</v>
      </c>
      <c r="E6" s="947">
        <v>10919</v>
      </c>
      <c r="F6" s="947">
        <v>10844</v>
      </c>
      <c r="G6" s="947">
        <v>11640</v>
      </c>
      <c r="H6" s="948">
        <v>10705</v>
      </c>
      <c r="I6" s="1111">
        <v>0.97539863325740317</v>
      </c>
      <c r="J6" s="1112">
        <v>-8.0326460481099704E-2</v>
      </c>
      <c r="K6" s="435"/>
      <c r="L6" s="1070"/>
      <c r="M6" s="1070"/>
    </row>
    <row r="7" spans="1:13" x14ac:dyDescent="0.25">
      <c r="A7" s="435"/>
      <c r="B7" s="1071"/>
      <c r="C7" s="409" t="s">
        <v>691</v>
      </c>
      <c r="D7" s="947">
        <v>385</v>
      </c>
      <c r="E7" s="947">
        <v>429</v>
      </c>
      <c r="F7" s="947">
        <v>444</v>
      </c>
      <c r="G7" s="947">
        <v>275</v>
      </c>
      <c r="H7" s="948">
        <v>159</v>
      </c>
      <c r="I7" s="1111">
        <v>1.4487471526195899E-2</v>
      </c>
      <c r="J7" s="1112">
        <v>-0.42181818181818187</v>
      </c>
      <c r="K7" s="435"/>
      <c r="L7" s="1070"/>
      <c r="M7" s="1070"/>
    </row>
    <row r="8" spans="1:13" x14ac:dyDescent="0.25">
      <c r="A8" s="435"/>
      <c r="B8" s="1071"/>
      <c r="C8" s="409" t="s">
        <v>692</v>
      </c>
      <c r="D8" s="947">
        <v>61</v>
      </c>
      <c r="E8" s="947">
        <v>27</v>
      </c>
      <c r="F8" s="947">
        <v>43</v>
      </c>
      <c r="G8" s="947">
        <v>64</v>
      </c>
      <c r="H8" s="948">
        <v>111</v>
      </c>
      <c r="I8" s="1111">
        <v>1.0113895216400911E-2</v>
      </c>
      <c r="J8" s="1112">
        <v>0.734375</v>
      </c>
      <c r="K8" s="435"/>
      <c r="L8" s="1070"/>
      <c r="M8" s="1070"/>
    </row>
    <row r="9" spans="1:13" x14ac:dyDescent="0.25">
      <c r="A9" s="435"/>
      <c r="B9" s="1072"/>
      <c r="C9" s="1073" t="s">
        <v>709</v>
      </c>
      <c r="D9" s="955">
        <v>11379</v>
      </c>
      <c r="E9" s="955">
        <v>11375</v>
      </c>
      <c r="F9" s="955">
        <v>11331</v>
      </c>
      <c r="G9" s="955">
        <v>11979</v>
      </c>
      <c r="H9" s="955">
        <v>10975</v>
      </c>
      <c r="I9" s="1113">
        <v>1</v>
      </c>
      <c r="J9" s="1114">
        <v>-8.3813340011687165E-2</v>
      </c>
      <c r="K9" s="435"/>
      <c r="L9" s="1070"/>
      <c r="M9" s="1070"/>
    </row>
    <row r="10" spans="1:13" x14ac:dyDescent="0.25">
      <c r="A10" s="435"/>
      <c r="B10" s="1068" t="s">
        <v>710</v>
      </c>
      <c r="C10" s="409" t="s">
        <v>698</v>
      </c>
      <c r="D10" s="947">
        <v>15324</v>
      </c>
      <c r="E10" s="947">
        <v>14274</v>
      </c>
      <c r="F10" s="947">
        <v>16266</v>
      </c>
      <c r="G10" s="947">
        <v>13466</v>
      </c>
      <c r="H10" s="948">
        <v>12674</v>
      </c>
      <c r="I10" s="1111">
        <v>0.93225450533284293</v>
      </c>
      <c r="J10" s="1112">
        <v>-5.8814792811525352E-2</v>
      </c>
      <c r="K10" s="435"/>
      <c r="L10" s="1070"/>
      <c r="M10" s="1070"/>
    </row>
    <row r="11" spans="1:13" x14ac:dyDescent="0.25">
      <c r="A11" s="435"/>
      <c r="B11" s="1071"/>
      <c r="C11" s="409" t="s">
        <v>699</v>
      </c>
      <c r="D11" s="947">
        <v>753</v>
      </c>
      <c r="E11" s="947">
        <v>699</v>
      </c>
      <c r="F11" s="947">
        <v>808</v>
      </c>
      <c r="G11" s="947">
        <v>722</v>
      </c>
      <c r="H11" s="948">
        <v>709</v>
      </c>
      <c r="I11" s="1111">
        <v>5.2151526296432514E-2</v>
      </c>
      <c r="J11" s="1112">
        <v>-1.8005540166205036E-2</v>
      </c>
      <c r="K11" s="435"/>
      <c r="L11" s="1070"/>
      <c r="M11" s="1070"/>
    </row>
    <row r="12" spans="1:13" x14ac:dyDescent="0.25">
      <c r="A12" s="435"/>
      <c r="B12" s="1071"/>
      <c r="C12" s="409" t="s">
        <v>700</v>
      </c>
      <c r="D12" s="947">
        <v>105</v>
      </c>
      <c r="E12" s="947">
        <v>54</v>
      </c>
      <c r="F12" s="947">
        <v>68</v>
      </c>
      <c r="G12" s="947">
        <v>88</v>
      </c>
      <c r="H12" s="948">
        <v>42</v>
      </c>
      <c r="I12" s="1111">
        <v>3.0893710923133506E-3</v>
      </c>
      <c r="J12" s="1112">
        <v>-0.52272727272727271</v>
      </c>
      <c r="K12" s="435"/>
      <c r="L12" s="1070"/>
      <c r="M12" s="1070"/>
    </row>
    <row r="13" spans="1:13" x14ac:dyDescent="0.25">
      <c r="A13" s="435"/>
      <c r="B13" s="1071"/>
      <c r="C13" s="409" t="s">
        <v>701</v>
      </c>
      <c r="D13" s="947">
        <v>139</v>
      </c>
      <c r="E13" s="947">
        <v>67</v>
      </c>
      <c r="F13" s="947">
        <v>58</v>
      </c>
      <c r="G13" s="947">
        <v>79</v>
      </c>
      <c r="H13" s="948">
        <v>170</v>
      </c>
      <c r="I13" s="1111">
        <v>1.2504597278411181E-2</v>
      </c>
      <c r="J13" s="1112">
        <v>1.1518987341772151</v>
      </c>
      <c r="K13" s="435"/>
      <c r="L13" s="1070"/>
      <c r="M13" s="1070"/>
    </row>
    <row r="14" spans="1:13" x14ac:dyDescent="0.25">
      <c r="A14" s="435"/>
      <c r="B14" s="1072"/>
      <c r="C14" s="1073" t="s">
        <v>711</v>
      </c>
      <c r="D14" s="955">
        <v>16321</v>
      </c>
      <c r="E14" s="955">
        <v>15094</v>
      </c>
      <c r="F14" s="955">
        <v>17200</v>
      </c>
      <c r="G14" s="955">
        <v>14355</v>
      </c>
      <c r="H14" s="955">
        <v>13595</v>
      </c>
      <c r="I14" s="1113">
        <v>1</v>
      </c>
      <c r="J14" s="1114">
        <v>-5.2943225357018453E-2</v>
      </c>
      <c r="K14" s="435"/>
      <c r="L14" s="1070"/>
      <c r="M14" s="1070"/>
    </row>
    <row r="15" spans="1:13" ht="15.75" thickBot="1" x14ac:dyDescent="0.3">
      <c r="A15" s="435"/>
      <c r="B15" s="962" t="s">
        <v>537</v>
      </c>
      <c r="C15" s="963"/>
      <c r="D15" s="964">
        <v>27700</v>
      </c>
      <c r="E15" s="964">
        <v>26469</v>
      </c>
      <c r="F15" s="964">
        <v>28531</v>
      </c>
      <c r="G15" s="964">
        <v>26334</v>
      </c>
      <c r="H15" s="1074">
        <v>24570</v>
      </c>
      <c r="I15" s="1115"/>
      <c r="J15" s="1116">
        <v>-6.6985645933014371E-2</v>
      </c>
      <c r="K15" s="435"/>
      <c r="M15" s="1070"/>
    </row>
    <row r="16" spans="1:13" ht="15" customHeight="1" x14ac:dyDescent="0.25">
      <c r="A16" s="435"/>
      <c r="B16" s="968" t="s">
        <v>20</v>
      </c>
      <c r="C16" s="968"/>
      <c r="D16" s="968"/>
      <c r="E16" s="968"/>
      <c r="F16" s="968"/>
      <c r="G16" s="968"/>
      <c r="H16" s="968"/>
      <c r="I16" s="968"/>
      <c r="J16" s="968"/>
    </row>
    <row r="17" spans="1:14" x14ac:dyDescent="0.25">
      <c r="A17" s="435"/>
      <c r="B17" s="1150"/>
    </row>
    <row r="18" spans="1:14" ht="15.75" thickBot="1" x14ac:dyDescent="0.3">
      <c r="A18" s="435"/>
      <c r="B18" s="1150"/>
    </row>
    <row r="19" spans="1:14" ht="15" customHeight="1" x14ac:dyDescent="0.25">
      <c r="A19" s="435"/>
      <c r="B19" s="969" t="s">
        <v>712</v>
      </c>
      <c r="C19" s="1151" t="s">
        <v>776</v>
      </c>
      <c r="D19" s="937" t="s">
        <v>25</v>
      </c>
      <c r="E19" s="970" t="s">
        <v>714</v>
      </c>
      <c r="F19" s="970"/>
      <c r="G19" s="970"/>
      <c r="H19" s="970"/>
      <c r="I19" s="970"/>
      <c r="J19" s="971" t="s">
        <v>7</v>
      </c>
      <c r="K19" s="972" t="s">
        <v>8</v>
      </c>
      <c r="L19" s="435"/>
    </row>
    <row r="20" spans="1:14" x14ac:dyDescent="0.25">
      <c r="A20" s="435"/>
      <c r="B20" s="973"/>
      <c r="C20" s="1152"/>
      <c r="D20" s="974"/>
      <c r="E20" s="975" t="s">
        <v>715</v>
      </c>
      <c r="F20" s="975" t="s">
        <v>716</v>
      </c>
      <c r="G20" s="975" t="s">
        <v>717</v>
      </c>
      <c r="H20" s="975" t="s">
        <v>718</v>
      </c>
      <c r="I20" s="976" t="s">
        <v>719</v>
      </c>
      <c r="J20" s="977"/>
      <c r="K20" s="978"/>
      <c r="L20" s="435"/>
    </row>
    <row r="21" spans="1:14" ht="25.5" x14ac:dyDescent="0.25">
      <c r="A21" s="435"/>
      <c r="B21" s="979" t="s">
        <v>720</v>
      </c>
      <c r="C21" s="1131" t="s">
        <v>28</v>
      </c>
      <c r="D21" s="1132" t="s">
        <v>29</v>
      </c>
      <c r="E21" s="1119">
        <v>14491.982023470004</v>
      </c>
      <c r="F21" s="1119">
        <v>12705.429785879996</v>
      </c>
      <c r="G21" s="1119">
        <v>10838.152957359996</v>
      </c>
      <c r="H21" s="1119">
        <v>10152.25423715</v>
      </c>
      <c r="I21" s="1120">
        <v>10944.405546630005</v>
      </c>
      <c r="J21" s="1121">
        <v>0.5338510037556583</v>
      </c>
      <c r="K21" s="1122">
        <v>7.8027134760011885E-2</v>
      </c>
      <c r="L21" s="435"/>
      <c r="M21" s="1070"/>
      <c r="N21" s="1070"/>
    </row>
    <row r="22" spans="1:14" x14ac:dyDescent="0.25">
      <c r="A22" s="435"/>
      <c r="B22" s="986"/>
      <c r="C22" s="1131" t="s">
        <v>26</v>
      </c>
      <c r="D22" s="1132" t="s">
        <v>27</v>
      </c>
      <c r="E22" s="1119">
        <v>6210.0980620399987</v>
      </c>
      <c r="F22" s="1119">
        <v>6004.1196843199996</v>
      </c>
      <c r="G22" s="1119">
        <v>4814.2410126599998</v>
      </c>
      <c r="H22" s="1119">
        <v>5042.4348315000016</v>
      </c>
      <c r="I22" s="1120">
        <v>6610.4371234899991</v>
      </c>
      <c r="J22" s="1121">
        <v>0.32244679517796621</v>
      </c>
      <c r="K22" s="1122">
        <v>0.31096133998494424</v>
      </c>
      <c r="L22" s="435"/>
      <c r="M22" s="1070"/>
      <c r="N22" s="1070"/>
    </row>
    <row r="23" spans="1:14" x14ac:dyDescent="0.25">
      <c r="A23" s="435"/>
      <c r="B23" s="986"/>
      <c r="C23" s="1131" t="s">
        <v>777</v>
      </c>
      <c r="D23" s="1132" t="s">
        <v>31</v>
      </c>
      <c r="E23" s="1119">
        <v>2315.0312356499999</v>
      </c>
      <c r="F23" s="1119">
        <v>1857.1777821399999</v>
      </c>
      <c r="G23" s="1119">
        <v>1496.7538066299996</v>
      </c>
      <c r="H23" s="1119">
        <v>1141.9034609300002</v>
      </c>
      <c r="I23" s="1120">
        <v>1034.83110225</v>
      </c>
      <c r="J23" s="1121">
        <v>5.047744441669063E-2</v>
      </c>
      <c r="K23" s="1122">
        <v>-9.3766559383923087E-2</v>
      </c>
      <c r="L23" s="435"/>
      <c r="M23" s="1070"/>
      <c r="N23" s="1070"/>
    </row>
    <row r="24" spans="1:14" x14ac:dyDescent="0.25">
      <c r="A24" s="435"/>
      <c r="B24" s="986"/>
      <c r="C24" s="1123" t="s">
        <v>61</v>
      </c>
      <c r="D24" s="1124"/>
      <c r="E24" s="1119">
        <v>1602.8937920699964</v>
      </c>
      <c r="F24" s="1119">
        <v>1857.8590285999981</v>
      </c>
      <c r="G24" s="1119">
        <v>1448.7197284600006</v>
      </c>
      <c r="H24" s="1119">
        <v>2110.9385548600007</v>
      </c>
      <c r="I24" s="1120">
        <v>1911.187834400002</v>
      </c>
      <c r="J24" s="1121">
        <v>9.3224756649684895E-2</v>
      </c>
      <c r="K24" s="1122">
        <v>-9.462649682536417E-2</v>
      </c>
      <c r="L24" s="435"/>
      <c r="M24" s="1070"/>
      <c r="N24" s="1070"/>
    </row>
    <row r="25" spans="1:14" ht="25.5" customHeight="1" x14ac:dyDescent="0.25">
      <c r="A25" s="435"/>
      <c r="B25" s="989"/>
      <c r="C25" s="1125" t="s">
        <v>727</v>
      </c>
      <c r="D25" s="1126"/>
      <c r="E25" s="1127">
        <v>24620.00511323</v>
      </c>
      <c r="F25" s="1127">
        <v>22424.586280939991</v>
      </c>
      <c r="G25" s="1127">
        <v>18597.867505109996</v>
      </c>
      <c r="H25" s="1127">
        <v>18447.531084440001</v>
      </c>
      <c r="I25" s="1128">
        <v>20500.861606770006</v>
      </c>
      <c r="J25" s="1129">
        <v>1</v>
      </c>
      <c r="K25" s="1130">
        <v>0.11130652188259127</v>
      </c>
      <c r="L25" s="435"/>
      <c r="M25" s="1070"/>
      <c r="N25" s="1070"/>
    </row>
    <row r="26" spans="1:14" x14ac:dyDescent="0.25">
      <c r="A26" s="435"/>
      <c r="B26" s="979" t="s">
        <v>728</v>
      </c>
      <c r="C26" s="1131" t="s">
        <v>375</v>
      </c>
      <c r="D26" s="1132" t="s">
        <v>778</v>
      </c>
      <c r="E26" s="1119">
        <v>1487.6924756599999</v>
      </c>
      <c r="F26" s="1119">
        <v>1412.0940532899999</v>
      </c>
      <c r="G26" s="1119">
        <v>885.7459190400001</v>
      </c>
      <c r="H26" s="1119">
        <v>688.91302708000001</v>
      </c>
      <c r="I26" s="1120">
        <v>720.02069276000009</v>
      </c>
      <c r="J26" s="1121">
        <v>0.20108776825573024</v>
      </c>
      <c r="K26" s="1122">
        <v>4.5154706700571312E-2</v>
      </c>
      <c r="L26" s="435"/>
      <c r="M26" s="1070"/>
      <c r="N26" s="1070"/>
    </row>
    <row r="27" spans="1:14" ht="15" customHeight="1" x14ac:dyDescent="0.25">
      <c r="A27" s="435"/>
      <c r="B27" s="986"/>
      <c r="C27" s="1131" t="s">
        <v>393</v>
      </c>
      <c r="D27" s="1132" t="s">
        <v>394</v>
      </c>
      <c r="E27" s="1119">
        <v>250.13330165999997</v>
      </c>
      <c r="F27" s="1119">
        <v>239.14241681000004</v>
      </c>
      <c r="G27" s="1119">
        <v>204.95909204</v>
      </c>
      <c r="H27" s="1119">
        <v>226.40865118999997</v>
      </c>
      <c r="I27" s="1120">
        <v>301.46355101999995</v>
      </c>
      <c r="J27" s="1121">
        <v>8.419290347432494E-2</v>
      </c>
      <c r="K27" s="1122">
        <v>0.33150190787990086</v>
      </c>
      <c r="L27" s="435"/>
      <c r="M27" s="1070"/>
      <c r="N27" s="1070"/>
    </row>
    <row r="28" spans="1:14" ht="25.5" x14ac:dyDescent="0.25">
      <c r="A28" s="435"/>
      <c r="B28" s="986"/>
      <c r="C28" s="1117" t="s">
        <v>779</v>
      </c>
      <c r="D28" s="1118" t="s">
        <v>780</v>
      </c>
      <c r="E28" s="1119">
        <v>87.736249099999995</v>
      </c>
      <c r="F28" s="1119">
        <v>69.065787050000012</v>
      </c>
      <c r="G28" s="1119">
        <v>47.708201660000007</v>
      </c>
      <c r="H28" s="1119">
        <v>30.941923980000002</v>
      </c>
      <c r="I28" s="1120">
        <v>189.57062078999999</v>
      </c>
      <c r="J28" s="1121">
        <v>5.2943385439924912E-2</v>
      </c>
      <c r="K28" s="1122">
        <v>5.1266591215379229</v>
      </c>
      <c r="L28" s="435"/>
      <c r="M28" s="1070"/>
      <c r="N28" s="1070"/>
    </row>
    <row r="29" spans="1:14" x14ac:dyDescent="0.25">
      <c r="A29" s="435"/>
      <c r="B29" s="986"/>
      <c r="C29" s="1123" t="s">
        <v>61</v>
      </c>
      <c r="D29" s="1124"/>
      <c r="E29" s="1119">
        <v>4868.9073895700085</v>
      </c>
      <c r="F29" s="1119">
        <v>4661.4137849699982</v>
      </c>
      <c r="G29" s="1119">
        <v>4094.4893895399982</v>
      </c>
      <c r="H29" s="1119">
        <v>2929.3142676399898</v>
      </c>
      <c r="I29" s="1120">
        <v>2369.5741264699968</v>
      </c>
      <c r="J29" s="1121">
        <v>0.66177594283001995</v>
      </c>
      <c r="K29" s="1122">
        <v>-0.19108231143152465</v>
      </c>
      <c r="L29" s="435"/>
      <c r="M29" s="1070"/>
      <c r="N29" s="1070"/>
    </row>
    <row r="30" spans="1:14" x14ac:dyDescent="0.25">
      <c r="A30" s="435"/>
      <c r="B30" s="989"/>
      <c r="C30" s="1125" t="s">
        <v>735</v>
      </c>
      <c r="D30" s="1126"/>
      <c r="E30" s="1127">
        <v>6694.4694159900082</v>
      </c>
      <c r="F30" s="1127">
        <v>6381.7160421199978</v>
      </c>
      <c r="G30" s="1127">
        <v>5232.9026022799981</v>
      </c>
      <c r="H30" s="1127">
        <v>3875.5778698899899</v>
      </c>
      <c r="I30" s="1128">
        <v>3580.6289910399969</v>
      </c>
      <c r="J30" s="1129">
        <v>1</v>
      </c>
      <c r="K30" s="1130">
        <v>-7.6104490414577897E-2</v>
      </c>
      <c r="L30" s="435"/>
      <c r="M30" s="1070"/>
      <c r="N30" s="1070"/>
    </row>
    <row r="31" spans="1:14" ht="15.75" thickBot="1" x14ac:dyDescent="0.3">
      <c r="A31" s="435"/>
      <c r="B31" s="1133" t="s">
        <v>781</v>
      </c>
      <c r="C31" s="1133"/>
      <c r="D31" s="1134"/>
      <c r="E31" s="1135">
        <v>31314.474529220006</v>
      </c>
      <c r="F31" s="1135">
        <v>28806.302323059987</v>
      </c>
      <c r="G31" s="1135">
        <v>23830.770107389995</v>
      </c>
      <c r="H31" s="1135">
        <v>22323.108954329993</v>
      </c>
      <c r="I31" s="1001">
        <v>24081.490597810003</v>
      </c>
      <c r="J31" s="1136"/>
      <c r="K31" s="1003">
        <v>7.8769567763944393E-2</v>
      </c>
      <c r="L31" s="435"/>
      <c r="M31" s="1070"/>
      <c r="N31" s="1070"/>
    </row>
    <row r="32" spans="1:14" ht="15" customHeight="1" x14ac:dyDescent="0.25">
      <c r="A32" s="435"/>
      <c r="B32" s="1004" t="s">
        <v>20</v>
      </c>
      <c r="C32" s="1004"/>
      <c r="D32" s="1004"/>
      <c r="E32" s="1004"/>
      <c r="F32" s="1004"/>
      <c r="G32" s="1004"/>
      <c r="H32" s="1004"/>
      <c r="I32" s="1004"/>
      <c r="J32" s="1004"/>
      <c r="K32" s="1004"/>
    </row>
    <row r="33" spans="1:12" ht="15" customHeight="1" x14ac:dyDescent="0.25">
      <c r="A33" s="435"/>
      <c r="B33" s="97" t="s">
        <v>51</v>
      </c>
      <c r="C33" s="97"/>
      <c r="D33" s="97"/>
      <c r="E33" s="97"/>
      <c r="F33" s="97"/>
      <c r="G33" s="97"/>
      <c r="H33" s="97"/>
      <c r="I33" s="97"/>
      <c r="J33" s="97"/>
      <c r="K33" s="1075"/>
    </row>
    <row r="34" spans="1:12" ht="15" customHeight="1" x14ac:dyDescent="0.25">
      <c r="A34" s="435"/>
      <c r="B34" s="97" t="s">
        <v>782</v>
      </c>
      <c r="C34" s="97"/>
      <c r="D34" s="97"/>
      <c r="E34" s="97"/>
      <c r="F34" s="97"/>
      <c r="G34" s="97"/>
      <c r="H34" s="97"/>
      <c r="I34" s="97"/>
      <c r="J34" s="97"/>
      <c r="K34" s="1075"/>
    </row>
    <row r="35" spans="1:12" ht="15" customHeight="1" x14ac:dyDescent="0.25">
      <c r="A35" s="435"/>
      <c r="B35" s="97" t="s">
        <v>783</v>
      </c>
      <c r="C35" s="97"/>
      <c r="D35" s="97"/>
      <c r="E35" s="97"/>
      <c r="F35" s="97"/>
      <c r="G35" s="97"/>
      <c r="H35" s="97"/>
      <c r="I35" s="97"/>
      <c r="J35" s="97"/>
      <c r="K35" s="1075"/>
    </row>
    <row r="36" spans="1:12" x14ac:dyDescent="0.25">
      <c r="A36" s="435"/>
      <c r="B36" s="1079" t="s">
        <v>737</v>
      </c>
    </row>
    <row r="37" spans="1:12" ht="15.75" thickBot="1" x14ac:dyDescent="0.3">
      <c r="A37" s="435"/>
      <c r="B37" s="1150"/>
    </row>
    <row r="38" spans="1:12" x14ac:dyDescent="0.25">
      <c r="A38" s="435"/>
      <c r="B38" s="969" t="s">
        <v>738</v>
      </c>
      <c r="C38" s="970" t="s">
        <v>739</v>
      </c>
      <c r="D38" s="970"/>
      <c r="E38" s="970"/>
      <c r="F38" s="970"/>
      <c r="G38" s="970"/>
      <c r="H38" s="971" t="s">
        <v>7</v>
      </c>
      <c r="I38" s="972" t="s">
        <v>8</v>
      </c>
      <c r="J38" s="435"/>
    </row>
    <row r="39" spans="1:12" x14ac:dyDescent="0.25">
      <c r="A39" s="435"/>
      <c r="B39" s="973"/>
      <c r="C39" s="1007" t="s">
        <v>715</v>
      </c>
      <c r="D39" s="1007" t="s">
        <v>716</v>
      </c>
      <c r="E39" s="1007" t="s">
        <v>717</v>
      </c>
      <c r="F39" s="1007" t="s">
        <v>718</v>
      </c>
      <c r="G39" s="1008" t="s">
        <v>719</v>
      </c>
      <c r="H39" s="977"/>
      <c r="I39" s="978"/>
      <c r="J39" s="435"/>
    </row>
    <row r="40" spans="1:12" x14ac:dyDescent="0.25">
      <c r="A40" s="435"/>
      <c r="B40" s="1009" t="s">
        <v>508</v>
      </c>
      <c r="C40" s="1010">
        <v>32.108345879999938</v>
      </c>
      <c r="D40" s="1010">
        <v>35.940680690000022</v>
      </c>
      <c r="E40" s="1010">
        <v>29.217830679999977</v>
      </c>
      <c r="F40" s="1010">
        <v>19.238571919999988</v>
      </c>
      <c r="G40" s="1011">
        <v>17.454897680000037</v>
      </c>
      <c r="H40" s="1012">
        <v>2.1606256916939987E-2</v>
      </c>
      <c r="I40" s="1013">
        <v>-9.2713442942492175E-2</v>
      </c>
      <c r="J40" s="435"/>
      <c r="K40" s="1070"/>
      <c r="L40" s="1070"/>
    </row>
    <row r="41" spans="1:12" x14ac:dyDescent="0.25">
      <c r="A41" s="435"/>
      <c r="B41" s="1009" t="s">
        <v>509</v>
      </c>
      <c r="C41" s="1010">
        <v>1280.9474727200034</v>
      </c>
      <c r="D41" s="1010">
        <v>1219.7247606499984</v>
      </c>
      <c r="E41" s="1010">
        <v>937.71651326999734</v>
      </c>
      <c r="F41" s="1010">
        <v>620.26832325999885</v>
      </c>
      <c r="G41" s="1011">
        <v>614.84590318000119</v>
      </c>
      <c r="H41" s="1012">
        <v>0.76107685029036987</v>
      </c>
      <c r="I41" s="1013">
        <v>-8.7420554567393394E-3</v>
      </c>
      <c r="J41" s="435"/>
      <c r="K41" s="1070"/>
      <c r="L41" s="1070"/>
    </row>
    <row r="42" spans="1:12" ht="25.5" x14ac:dyDescent="0.25">
      <c r="A42" s="435"/>
      <c r="B42" s="1009" t="s">
        <v>510</v>
      </c>
      <c r="C42" s="1010">
        <v>226.41492679999999</v>
      </c>
      <c r="D42" s="1010">
        <v>222.25972529000003</v>
      </c>
      <c r="E42" s="1010">
        <v>194.24091655999999</v>
      </c>
      <c r="F42" s="1010">
        <v>168.74548094000002</v>
      </c>
      <c r="G42" s="1011">
        <v>173.56620756000001</v>
      </c>
      <c r="H42" s="1012">
        <v>0.214846064490954</v>
      </c>
      <c r="I42" s="1013">
        <v>2.8568033900203016E-2</v>
      </c>
      <c r="J42" s="435"/>
      <c r="K42" s="1070"/>
      <c r="L42" s="1070"/>
    </row>
    <row r="43" spans="1:12" x14ac:dyDescent="0.25">
      <c r="A43" s="435"/>
      <c r="B43" s="1009" t="s">
        <v>740</v>
      </c>
      <c r="C43" s="1010">
        <v>0</v>
      </c>
      <c r="D43" s="1010">
        <v>0</v>
      </c>
      <c r="E43" s="1010">
        <v>0</v>
      </c>
      <c r="F43" s="1010">
        <v>0</v>
      </c>
      <c r="G43" s="1011">
        <v>0</v>
      </c>
      <c r="H43" s="1012">
        <v>0</v>
      </c>
      <c r="I43" s="1013" t="s">
        <v>263</v>
      </c>
      <c r="J43" s="435"/>
      <c r="K43" s="1070"/>
      <c r="L43" s="1070"/>
    </row>
    <row r="44" spans="1:12" x14ac:dyDescent="0.25">
      <c r="A44" s="435"/>
      <c r="B44" s="1009" t="s">
        <v>512</v>
      </c>
      <c r="C44" s="1010">
        <v>1.59234791</v>
      </c>
      <c r="D44" s="1010">
        <v>2.0778014099999997</v>
      </c>
      <c r="E44" s="1010">
        <v>2.5067080499999999</v>
      </c>
      <c r="F44" s="1010">
        <v>2.6047342100000002</v>
      </c>
      <c r="G44" s="1011">
        <v>1.9960910100000002</v>
      </c>
      <c r="H44" s="1012">
        <v>2.4708283017362341E-3</v>
      </c>
      <c r="I44" s="1013">
        <v>-0.23366806396726358</v>
      </c>
      <c r="J44" s="435"/>
      <c r="K44" s="1070"/>
      <c r="L44" s="1070"/>
    </row>
    <row r="45" spans="1:12" ht="15.75" thickBot="1" x14ac:dyDescent="0.3">
      <c r="A45" s="435"/>
      <c r="B45" s="1014" t="s">
        <v>528</v>
      </c>
      <c r="C45" s="1015">
        <v>1541.0630933100031</v>
      </c>
      <c r="D45" s="1015">
        <v>1480.0029680399982</v>
      </c>
      <c r="E45" s="1015">
        <v>1163.6819685599974</v>
      </c>
      <c r="F45" s="1015">
        <v>810.85711032999882</v>
      </c>
      <c r="G45" s="1016">
        <v>807.86309943000117</v>
      </c>
      <c r="H45" s="1017">
        <v>1</v>
      </c>
      <c r="I45" s="1018">
        <v>-3.6924025970237473E-3</v>
      </c>
      <c r="J45" s="435"/>
      <c r="K45" s="1070"/>
      <c r="L45" s="1070"/>
    </row>
    <row r="46" spans="1:12" ht="15" customHeight="1" x14ac:dyDescent="0.25">
      <c r="A46" s="435"/>
      <c r="B46" s="1019" t="s">
        <v>428</v>
      </c>
      <c r="C46" s="1019"/>
      <c r="D46" s="1019"/>
      <c r="E46" s="1019"/>
      <c r="F46" s="1019"/>
      <c r="G46" s="1019"/>
      <c r="H46" s="1019"/>
      <c r="I46" s="1019"/>
      <c r="J46" s="435"/>
    </row>
    <row r="47" spans="1:12" x14ac:dyDescent="0.25">
      <c r="A47" s="435"/>
      <c r="B47" s="1150"/>
    </row>
    <row r="48" spans="1:12" x14ac:dyDescent="0.25">
      <c r="A48" s="435"/>
      <c r="B48" s="1150"/>
    </row>
    <row r="49" spans="1:15" ht="15.75" thickBot="1" x14ac:dyDescent="0.3">
      <c r="A49" s="435"/>
      <c r="B49" s="1150"/>
    </row>
    <row r="50" spans="1:15" x14ac:dyDescent="0.25">
      <c r="A50" s="435"/>
      <c r="B50" s="934" t="s">
        <v>741</v>
      </c>
      <c r="C50" s="935"/>
      <c r="D50" s="935"/>
      <c r="E50" s="935"/>
      <c r="F50" s="935"/>
      <c r="G50" s="935"/>
      <c r="H50" s="935"/>
      <c r="I50" s="935"/>
      <c r="J50" s="935"/>
      <c r="K50" s="935"/>
      <c r="L50" s="935"/>
      <c r="M50" s="935"/>
      <c r="N50" s="1020"/>
      <c r="O50" s="435"/>
    </row>
    <row r="51" spans="1:15" x14ac:dyDescent="0.25">
      <c r="A51" s="435"/>
      <c r="B51" s="940" t="s">
        <v>613</v>
      </c>
      <c r="C51" s="1021" t="s">
        <v>705</v>
      </c>
      <c r="D51" s="941" t="s">
        <v>614</v>
      </c>
      <c r="E51" s="941">
        <v>2016</v>
      </c>
      <c r="F51" s="941"/>
      <c r="G51" s="941"/>
      <c r="H51" s="941"/>
      <c r="I51" s="941"/>
      <c r="J51" s="1022">
        <v>2017</v>
      </c>
      <c r="K51" s="1022"/>
      <c r="L51" s="1022"/>
      <c r="M51" s="1022"/>
      <c r="N51" s="1023"/>
      <c r="O51" s="435"/>
    </row>
    <row r="52" spans="1:15" x14ac:dyDescent="0.25">
      <c r="A52" s="435"/>
      <c r="B52" s="940"/>
      <c r="C52" s="1021"/>
      <c r="D52" s="941"/>
      <c r="E52" s="941" t="s">
        <v>617</v>
      </c>
      <c r="F52" s="941"/>
      <c r="G52" s="941"/>
      <c r="H52" s="1024" t="s">
        <v>742</v>
      </c>
      <c r="I52" s="1024" t="s">
        <v>743</v>
      </c>
      <c r="J52" s="1022" t="s">
        <v>617</v>
      </c>
      <c r="K52" s="1022"/>
      <c r="L52" s="1022"/>
      <c r="M52" s="1025" t="s">
        <v>618</v>
      </c>
      <c r="N52" s="1026" t="s">
        <v>743</v>
      </c>
      <c r="O52" s="435"/>
    </row>
    <row r="53" spans="1:15" x14ac:dyDescent="0.25">
      <c r="A53" s="435"/>
      <c r="B53" s="940"/>
      <c r="C53" s="1021"/>
      <c r="D53" s="941"/>
      <c r="E53" s="1027" t="s">
        <v>744</v>
      </c>
      <c r="F53" s="1027" t="s">
        <v>745</v>
      </c>
      <c r="G53" s="1027" t="s">
        <v>746</v>
      </c>
      <c r="H53" s="1024"/>
      <c r="I53" s="1024"/>
      <c r="J53" s="1028" t="s">
        <v>744</v>
      </c>
      <c r="K53" s="1028" t="s">
        <v>745</v>
      </c>
      <c r="L53" s="1028" t="s">
        <v>746</v>
      </c>
      <c r="M53" s="1025"/>
      <c r="N53" s="1026"/>
      <c r="O53" s="435"/>
    </row>
    <row r="54" spans="1:15" x14ac:dyDescent="0.25">
      <c r="A54" s="435"/>
      <c r="B54" s="1029" t="s">
        <v>225</v>
      </c>
      <c r="C54" s="1030" t="s">
        <v>599</v>
      </c>
      <c r="D54" s="1153" t="s">
        <v>258</v>
      </c>
      <c r="E54" s="1032">
        <v>4083</v>
      </c>
      <c r="F54" s="1032">
        <v>375</v>
      </c>
      <c r="G54" s="1032">
        <v>3176</v>
      </c>
      <c r="H54" s="1032">
        <v>29010</v>
      </c>
      <c r="I54" s="1032">
        <v>29923.69241</v>
      </c>
      <c r="J54" s="1033">
        <v>4232</v>
      </c>
      <c r="K54" s="1033">
        <v>560</v>
      </c>
      <c r="L54" s="1033">
        <v>5297</v>
      </c>
      <c r="M54" s="1033">
        <v>36976</v>
      </c>
      <c r="N54" s="1154">
        <v>81194.709450000009</v>
      </c>
      <c r="O54" s="435"/>
    </row>
    <row r="55" spans="1:15" x14ac:dyDescent="0.25">
      <c r="A55" s="435"/>
      <c r="B55" s="1029"/>
      <c r="C55" s="1036"/>
      <c r="D55" s="1153" t="s">
        <v>260</v>
      </c>
      <c r="E55" s="1032">
        <v>641</v>
      </c>
      <c r="F55" s="1032">
        <v>13</v>
      </c>
      <c r="G55" s="1032">
        <v>1083</v>
      </c>
      <c r="H55" s="1032">
        <v>2718</v>
      </c>
      <c r="I55" s="1032">
        <v>16699.034249999997</v>
      </c>
      <c r="J55" s="1033">
        <v>549</v>
      </c>
      <c r="K55" s="1033">
        <v>6</v>
      </c>
      <c r="L55" s="1033">
        <v>988</v>
      </c>
      <c r="M55" s="1033">
        <v>2331</v>
      </c>
      <c r="N55" s="1154">
        <v>15229.647190000003</v>
      </c>
      <c r="O55" s="435"/>
    </row>
    <row r="56" spans="1:15" x14ac:dyDescent="0.25">
      <c r="A56" s="435"/>
      <c r="B56" s="1029"/>
      <c r="C56" s="1036"/>
      <c r="D56" s="1153" t="s">
        <v>259</v>
      </c>
      <c r="E56" s="1032">
        <v>24767</v>
      </c>
      <c r="F56" s="1032">
        <v>1299</v>
      </c>
      <c r="G56" s="1032">
        <v>13180</v>
      </c>
      <c r="H56" s="1032">
        <v>139465</v>
      </c>
      <c r="I56" s="1032">
        <v>139522.99024999997</v>
      </c>
      <c r="J56" s="1033">
        <v>27481</v>
      </c>
      <c r="K56" s="1033">
        <v>1309</v>
      </c>
      <c r="L56" s="1033">
        <v>15768</v>
      </c>
      <c r="M56" s="1033">
        <v>150747</v>
      </c>
      <c r="N56" s="1154">
        <v>123192.75065000003</v>
      </c>
      <c r="O56" s="435"/>
    </row>
    <row r="57" spans="1:15" x14ac:dyDescent="0.25">
      <c r="A57" s="435"/>
      <c r="B57" s="1029"/>
      <c r="C57" s="1036"/>
      <c r="D57" s="1153" t="s">
        <v>624</v>
      </c>
      <c r="E57" s="1032">
        <v>791</v>
      </c>
      <c r="F57" s="1032">
        <v>22</v>
      </c>
      <c r="G57" s="1032">
        <v>0</v>
      </c>
      <c r="H57" s="1032">
        <v>2357</v>
      </c>
      <c r="I57" s="1032">
        <v>0</v>
      </c>
      <c r="J57" s="1033">
        <v>1995</v>
      </c>
      <c r="K57" s="1033">
        <v>27</v>
      </c>
      <c r="L57" s="1032">
        <v>2</v>
      </c>
      <c r="M57" s="1033">
        <v>7269</v>
      </c>
      <c r="N57" s="1155">
        <v>0</v>
      </c>
      <c r="O57" s="435"/>
    </row>
    <row r="58" spans="1:15" x14ac:dyDescent="0.25">
      <c r="A58" s="435"/>
      <c r="B58" s="1029"/>
      <c r="C58" s="1037"/>
      <c r="D58" s="1038" t="s">
        <v>602</v>
      </c>
      <c r="E58" s="1039">
        <v>30282</v>
      </c>
      <c r="F58" s="1039">
        <v>1709</v>
      </c>
      <c r="G58" s="1039">
        <v>17439</v>
      </c>
      <c r="H58" s="1039">
        <v>173550</v>
      </c>
      <c r="I58" s="1039">
        <v>186145.71690999996</v>
      </c>
      <c r="J58" s="1039">
        <v>34257</v>
      </c>
      <c r="K58" s="1039">
        <v>1902</v>
      </c>
      <c r="L58" s="1039">
        <v>22055</v>
      </c>
      <c r="M58" s="1039">
        <v>197323</v>
      </c>
      <c r="N58" s="1040">
        <v>219617.10729000001</v>
      </c>
      <c r="O58" s="435"/>
    </row>
    <row r="59" spans="1:15" x14ac:dyDescent="0.25">
      <c r="A59" s="435"/>
      <c r="B59" s="1029"/>
      <c r="C59" s="1030" t="s">
        <v>603</v>
      </c>
      <c r="D59" s="1153" t="s">
        <v>258</v>
      </c>
      <c r="E59" s="1032">
        <v>4032</v>
      </c>
      <c r="F59" s="1032">
        <v>364</v>
      </c>
      <c r="G59" s="1032">
        <v>3081</v>
      </c>
      <c r="H59" s="1032">
        <v>27457</v>
      </c>
      <c r="I59" s="1032">
        <v>54054.779570000006</v>
      </c>
      <c r="J59" s="1033">
        <v>4143</v>
      </c>
      <c r="K59" s="1033">
        <v>554</v>
      </c>
      <c r="L59" s="1033">
        <v>4311</v>
      </c>
      <c r="M59" s="1033">
        <v>35044</v>
      </c>
      <c r="N59" s="1154">
        <v>62328.046210000015</v>
      </c>
      <c r="O59" s="435"/>
    </row>
    <row r="60" spans="1:15" x14ac:dyDescent="0.25">
      <c r="A60" s="435"/>
      <c r="B60" s="1029"/>
      <c r="C60" s="1036"/>
      <c r="D60" s="1153" t="s">
        <v>260</v>
      </c>
      <c r="E60" s="1032">
        <v>634</v>
      </c>
      <c r="F60" s="1032">
        <v>6</v>
      </c>
      <c r="G60" s="1032">
        <v>1047</v>
      </c>
      <c r="H60" s="1032">
        <v>2582</v>
      </c>
      <c r="I60" s="1032">
        <v>13221.643400000001</v>
      </c>
      <c r="J60" s="1033">
        <v>577</v>
      </c>
      <c r="K60" s="1033">
        <v>8</v>
      </c>
      <c r="L60" s="1033">
        <v>970</v>
      </c>
      <c r="M60" s="1033">
        <v>2449</v>
      </c>
      <c r="N60" s="1154">
        <v>12230.86807</v>
      </c>
      <c r="O60" s="435"/>
    </row>
    <row r="61" spans="1:15" x14ac:dyDescent="0.25">
      <c r="A61" s="435"/>
      <c r="B61" s="1029"/>
      <c r="C61" s="1036"/>
      <c r="D61" s="1153" t="s">
        <v>259</v>
      </c>
      <c r="E61" s="1032">
        <v>23767</v>
      </c>
      <c r="F61" s="1032">
        <v>1286</v>
      </c>
      <c r="G61" s="1032">
        <v>10720</v>
      </c>
      <c r="H61" s="1032">
        <v>134618</v>
      </c>
      <c r="I61" s="1032">
        <v>175755.60814000003</v>
      </c>
      <c r="J61" s="1033">
        <v>26604</v>
      </c>
      <c r="K61" s="1033">
        <v>1259</v>
      </c>
      <c r="L61" s="1033">
        <v>13795</v>
      </c>
      <c r="M61" s="1033">
        <v>148437</v>
      </c>
      <c r="N61" s="1154">
        <v>241892.76699999999</v>
      </c>
      <c r="O61" s="435"/>
    </row>
    <row r="62" spans="1:15" x14ac:dyDescent="0.25">
      <c r="A62" s="435"/>
      <c r="B62" s="1029"/>
      <c r="C62" s="1036"/>
      <c r="D62" s="1153" t="s">
        <v>624</v>
      </c>
      <c r="E62" s="1032">
        <v>1037</v>
      </c>
      <c r="F62" s="1032">
        <v>14</v>
      </c>
      <c r="G62" s="1032">
        <v>0</v>
      </c>
      <c r="H62" s="1032">
        <v>3138</v>
      </c>
      <c r="I62" s="1032">
        <v>0</v>
      </c>
      <c r="J62" s="1033">
        <v>2232</v>
      </c>
      <c r="K62" s="1033">
        <v>40</v>
      </c>
      <c r="L62" s="1032">
        <v>0</v>
      </c>
      <c r="M62" s="1033">
        <v>7782</v>
      </c>
      <c r="N62" s="1155">
        <v>0</v>
      </c>
      <c r="O62" s="435"/>
    </row>
    <row r="63" spans="1:15" x14ac:dyDescent="0.25">
      <c r="A63" s="435"/>
      <c r="B63" s="1029"/>
      <c r="C63" s="1037"/>
      <c r="D63" s="1038" t="s">
        <v>605</v>
      </c>
      <c r="E63" s="1039">
        <v>29470</v>
      </c>
      <c r="F63" s="1039">
        <v>1670</v>
      </c>
      <c r="G63" s="1039">
        <v>14848</v>
      </c>
      <c r="H63" s="1039">
        <v>167795</v>
      </c>
      <c r="I63" s="1039">
        <v>243032.03111000001</v>
      </c>
      <c r="J63" s="1039">
        <v>33556</v>
      </c>
      <c r="K63" s="1039">
        <v>1861</v>
      </c>
      <c r="L63" s="1039">
        <v>19076</v>
      </c>
      <c r="M63" s="1039">
        <v>193712</v>
      </c>
      <c r="N63" s="1040">
        <v>316451.68128000002</v>
      </c>
      <c r="O63" s="435"/>
    </row>
    <row r="64" spans="1:15" ht="15.75" thickBot="1" x14ac:dyDescent="0.3">
      <c r="A64" s="435"/>
      <c r="B64" s="1041" t="s">
        <v>537</v>
      </c>
      <c r="C64" s="1042"/>
      <c r="D64" s="1042"/>
      <c r="E64" s="1043">
        <f>+E58+E63</f>
        <v>59752</v>
      </c>
      <c r="F64" s="1043">
        <f t="shared" ref="F64:N64" si="0">+F58+F63</f>
        <v>3379</v>
      </c>
      <c r="G64" s="1043">
        <f t="shared" si="0"/>
        <v>32287</v>
      </c>
      <c r="H64" s="1043">
        <f t="shared" si="0"/>
        <v>341345</v>
      </c>
      <c r="I64" s="1043">
        <f t="shared" si="0"/>
        <v>429177.74801999994</v>
      </c>
      <c r="J64" s="1043">
        <f t="shared" si="0"/>
        <v>67813</v>
      </c>
      <c r="K64" s="1043">
        <f t="shared" si="0"/>
        <v>3763</v>
      </c>
      <c r="L64" s="1043">
        <f t="shared" si="0"/>
        <v>41131</v>
      </c>
      <c r="M64" s="1043">
        <f t="shared" si="0"/>
        <v>391035</v>
      </c>
      <c r="N64" s="1044">
        <f t="shared" si="0"/>
        <v>536068.78857000009</v>
      </c>
      <c r="O64" s="435"/>
    </row>
    <row r="65" spans="2:14" x14ac:dyDescent="0.25">
      <c r="B65" s="1156" t="s">
        <v>747</v>
      </c>
      <c r="C65" s="1157"/>
      <c r="D65" s="1157"/>
      <c r="E65" s="1157"/>
      <c r="F65" s="1157"/>
      <c r="G65" s="1157"/>
      <c r="H65" s="1157"/>
      <c r="I65" s="1157"/>
      <c r="J65" s="1102"/>
      <c r="K65" s="1102"/>
      <c r="L65" s="1102"/>
      <c r="M65" s="1102"/>
      <c r="N65" s="1103"/>
    </row>
    <row r="66" spans="2:14" ht="15" customHeight="1" x14ac:dyDescent="0.25">
      <c r="B66" s="1045" t="s">
        <v>663</v>
      </c>
      <c r="C66" s="1045"/>
      <c r="D66" s="1045"/>
      <c r="E66" s="1045"/>
      <c r="F66" s="1045"/>
      <c r="G66" s="1045"/>
      <c r="H66" s="1045"/>
      <c r="I66" s="1045"/>
      <c r="J66" s="1045"/>
      <c r="K66" s="1045"/>
      <c r="L66" s="1045"/>
      <c r="M66" s="1045"/>
      <c r="N66" s="1045"/>
    </row>
  </sheetData>
  <mergeCells count="49">
    <mergeCell ref="B64:D64"/>
    <mergeCell ref="B65:I65"/>
    <mergeCell ref="B66:N66"/>
    <mergeCell ref="J52:L52"/>
    <mergeCell ref="M52:M53"/>
    <mergeCell ref="N52:N53"/>
    <mergeCell ref="B54:B63"/>
    <mergeCell ref="C54:C58"/>
    <mergeCell ref="C59:C63"/>
    <mergeCell ref="B46:I46"/>
    <mergeCell ref="B50:N50"/>
    <mergeCell ref="B51:B53"/>
    <mergeCell ref="C51:C53"/>
    <mergeCell ref="D51:D53"/>
    <mergeCell ref="E51:I51"/>
    <mergeCell ref="J51:N51"/>
    <mergeCell ref="E52:G52"/>
    <mergeCell ref="H52:H53"/>
    <mergeCell ref="I52:I53"/>
    <mergeCell ref="B31:D31"/>
    <mergeCell ref="B32:K32"/>
    <mergeCell ref="B33:J33"/>
    <mergeCell ref="B34:J34"/>
    <mergeCell ref="B35:J35"/>
    <mergeCell ref="B38:B39"/>
    <mergeCell ref="C38:G38"/>
    <mergeCell ref="H38:H39"/>
    <mergeCell ref="I38:I39"/>
    <mergeCell ref="K19:K20"/>
    <mergeCell ref="B21:B25"/>
    <mergeCell ref="C24:D24"/>
    <mergeCell ref="C25:D25"/>
    <mergeCell ref="B26:B30"/>
    <mergeCell ref="C29:D29"/>
    <mergeCell ref="C30:D30"/>
    <mergeCell ref="B10:B14"/>
    <mergeCell ref="B15:C15"/>
    <mergeCell ref="B16:J16"/>
    <mergeCell ref="B19:B20"/>
    <mergeCell ref="C19:C20"/>
    <mergeCell ref="D19:D20"/>
    <mergeCell ref="E19:I19"/>
    <mergeCell ref="J19:J20"/>
    <mergeCell ref="B4:B5"/>
    <mergeCell ref="C4:C5"/>
    <mergeCell ref="D4:H4"/>
    <mergeCell ref="I4:I5"/>
    <mergeCell ref="J4:J5"/>
    <mergeCell ref="B6:B9"/>
  </mergeCells>
  <pageMargins left="0.7" right="0.7" top="0.75" bottom="0.75" header="0.3" footer="0.3"/>
  <pageSetup paperSize="183" scale="47"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pageSetUpPr fitToPage="1"/>
  </sheetPr>
  <dimension ref="A1:O59"/>
  <sheetViews>
    <sheetView workbookViewId="0">
      <selection activeCell="Q41" sqref="Q41"/>
    </sheetView>
  </sheetViews>
  <sheetFormatPr baseColWidth="10" defaultRowHeight="15" x14ac:dyDescent="0.25"/>
  <cols>
    <col min="1" max="1" width="11.42578125" style="102"/>
    <col min="2" max="2" width="29.140625" style="102" customWidth="1"/>
    <col min="3" max="3" width="26.5703125" style="102" customWidth="1"/>
    <col min="4" max="4" width="32.140625" style="102" customWidth="1"/>
    <col min="5" max="7" width="11.42578125" style="102"/>
    <col min="8" max="9" width="13" style="102" customWidth="1"/>
    <col min="10" max="16384" width="11.42578125" style="102"/>
  </cols>
  <sheetData>
    <row r="1" spans="1:13" x14ac:dyDescent="0.25">
      <c r="B1" s="931" t="s">
        <v>784</v>
      </c>
    </row>
    <row r="2" spans="1:13" x14ac:dyDescent="0.25">
      <c r="B2" s="1150"/>
    </row>
    <row r="3" spans="1:13" x14ac:dyDescent="0.25">
      <c r="B3" s="1150"/>
    </row>
    <row r="4" spans="1:13" ht="15.75" thickBot="1" x14ac:dyDescent="0.3">
      <c r="B4" s="1150"/>
    </row>
    <row r="5" spans="1:13" ht="15" customHeight="1" x14ac:dyDescent="0.25">
      <c r="A5" s="435"/>
      <c r="B5" s="934" t="s">
        <v>705</v>
      </c>
      <c r="C5" s="935" t="s">
        <v>706</v>
      </c>
      <c r="D5" s="936" t="s">
        <v>707</v>
      </c>
      <c r="E5" s="937"/>
      <c r="F5" s="937"/>
      <c r="G5" s="937"/>
      <c r="H5" s="937"/>
      <c r="I5" s="1063" t="s">
        <v>7</v>
      </c>
      <c r="J5" s="1064" t="s">
        <v>8</v>
      </c>
      <c r="K5" s="435"/>
    </row>
    <row r="6" spans="1:13" x14ac:dyDescent="0.25">
      <c r="A6" s="435"/>
      <c r="B6" s="940"/>
      <c r="C6" s="941"/>
      <c r="D6" s="942">
        <v>2013</v>
      </c>
      <c r="E6" s="942">
        <v>2014</v>
      </c>
      <c r="F6" s="942">
        <v>2015</v>
      </c>
      <c r="G6" s="942">
        <v>2016</v>
      </c>
      <c r="H6" s="1065">
        <v>2017</v>
      </c>
      <c r="I6" s="1066"/>
      <c r="J6" s="1067"/>
      <c r="K6" s="435"/>
    </row>
    <row r="7" spans="1:13" x14ac:dyDescent="0.25">
      <c r="A7" s="435"/>
      <c r="B7" s="1068" t="s">
        <v>708</v>
      </c>
      <c r="C7" s="409" t="s">
        <v>690</v>
      </c>
      <c r="D7" s="947">
        <v>934</v>
      </c>
      <c r="E7" s="947">
        <v>828</v>
      </c>
      <c r="F7" s="947">
        <v>771</v>
      </c>
      <c r="G7" s="947">
        <v>1788</v>
      </c>
      <c r="H7" s="948">
        <v>828</v>
      </c>
      <c r="I7" s="1111">
        <v>0.99638989169675085</v>
      </c>
      <c r="J7" s="1112">
        <v>-0.53691275167785235</v>
      </c>
      <c r="K7" s="435"/>
      <c r="L7" s="1070"/>
      <c r="M7" s="1070"/>
    </row>
    <row r="8" spans="1:13" x14ac:dyDescent="0.25">
      <c r="A8" s="435"/>
      <c r="B8" s="1071"/>
      <c r="C8" s="409" t="s">
        <v>691</v>
      </c>
      <c r="D8" s="947">
        <v>2</v>
      </c>
      <c r="E8" s="947">
        <v>2</v>
      </c>
      <c r="F8" s="947">
        <v>13</v>
      </c>
      <c r="G8" s="947">
        <v>12</v>
      </c>
      <c r="H8" s="948" t="s">
        <v>263</v>
      </c>
      <c r="I8" s="1111">
        <v>0</v>
      </c>
      <c r="J8" s="1112">
        <v>-1</v>
      </c>
      <c r="K8" s="435"/>
      <c r="L8" s="1069"/>
      <c r="M8" s="1070"/>
    </row>
    <row r="9" spans="1:13" x14ac:dyDescent="0.25">
      <c r="A9" s="435"/>
      <c r="B9" s="1071"/>
      <c r="C9" s="409" t="s">
        <v>692</v>
      </c>
      <c r="D9" s="947">
        <v>1</v>
      </c>
      <c r="E9" s="947" t="s">
        <v>263</v>
      </c>
      <c r="F9" s="947" t="s">
        <v>263</v>
      </c>
      <c r="G9" s="947">
        <v>1</v>
      </c>
      <c r="H9" s="948">
        <v>3</v>
      </c>
      <c r="I9" s="1111">
        <v>3.6101083032490976E-3</v>
      </c>
      <c r="J9" s="1112">
        <v>2</v>
      </c>
      <c r="K9" s="435"/>
      <c r="L9" s="1070"/>
      <c r="M9" s="1070"/>
    </row>
    <row r="10" spans="1:13" x14ac:dyDescent="0.25">
      <c r="A10" s="435"/>
      <c r="B10" s="1072"/>
      <c r="C10" s="1073" t="s">
        <v>709</v>
      </c>
      <c r="D10" s="955">
        <v>937</v>
      </c>
      <c r="E10" s="955">
        <v>830</v>
      </c>
      <c r="F10" s="955">
        <v>784</v>
      </c>
      <c r="G10" s="955">
        <v>1801</v>
      </c>
      <c r="H10" s="955">
        <v>831</v>
      </c>
      <c r="I10" s="1113">
        <v>1</v>
      </c>
      <c r="J10" s="1114">
        <v>-0.53858967240421984</v>
      </c>
      <c r="K10" s="435"/>
      <c r="L10" s="1070"/>
      <c r="M10" s="1070"/>
    </row>
    <row r="11" spans="1:13" x14ac:dyDescent="0.25">
      <c r="A11" s="435"/>
      <c r="B11" s="1068" t="s">
        <v>710</v>
      </c>
      <c r="C11" s="409" t="s">
        <v>698</v>
      </c>
      <c r="D11" s="947">
        <v>209</v>
      </c>
      <c r="E11" s="947">
        <v>240</v>
      </c>
      <c r="F11" s="947">
        <v>163</v>
      </c>
      <c r="G11" s="947">
        <v>237</v>
      </c>
      <c r="H11" s="948">
        <v>220</v>
      </c>
      <c r="I11" s="1111">
        <v>0.65281899109792285</v>
      </c>
      <c r="J11" s="1112">
        <v>-7.1729957805907185E-2</v>
      </c>
      <c r="K11" s="435"/>
      <c r="L11" s="1070"/>
      <c r="M11" s="1070"/>
    </row>
    <row r="12" spans="1:13" x14ac:dyDescent="0.25">
      <c r="A12" s="435"/>
      <c r="B12" s="1071"/>
      <c r="C12" s="409" t="s">
        <v>699</v>
      </c>
      <c r="D12" s="947">
        <v>67</v>
      </c>
      <c r="E12" s="947">
        <v>82</v>
      </c>
      <c r="F12" s="947">
        <v>80</v>
      </c>
      <c r="G12" s="947">
        <v>92</v>
      </c>
      <c r="H12" s="948">
        <v>96</v>
      </c>
      <c r="I12" s="1111">
        <v>0.28486646884272998</v>
      </c>
      <c r="J12" s="1112">
        <v>4.3478260869565188E-2</v>
      </c>
      <c r="K12" s="435"/>
      <c r="L12" s="1070"/>
      <c r="M12" s="1070"/>
    </row>
    <row r="13" spans="1:13" x14ac:dyDescent="0.25">
      <c r="A13" s="435"/>
      <c r="B13" s="1071"/>
      <c r="C13" s="409" t="s">
        <v>700</v>
      </c>
      <c r="D13" s="947" t="s">
        <v>263</v>
      </c>
      <c r="E13" s="947">
        <v>1</v>
      </c>
      <c r="F13" s="947" t="s">
        <v>263</v>
      </c>
      <c r="G13" s="947">
        <v>16</v>
      </c>
      <c r="H13" s="948">
        <v>21</v>
      </c>
      <c r="I13" s="1111">
        <v>6.2314540059347182E-2</v>
      </c>
      <c r="J13" s="1112">
        <v>0.3125</v>
      </c>
      <c r="K13" s="435"/>
      <c r="L13" s="1070"/>
      <c r="M13" s="1070"/>
    </row>
    <row r="14" spans="1:13" x14ac:dyDescent="0.25">
      <c r="A14" s="435"/>
      <c r="B14" s="1072"/>
      <c r="C14" s="1073" t="s">
        <v>711</v>
      </c>
      <c r="D14" s="955">
        <v>276</v>
      </c>
      <c r="E14" s="955">
        <v>323</v>
      </c>
      <c r="F14" s="955">
        <v>243</v>
      </c>
      <c r="G14" s="955">
        <v>345</v>
      </c>
      <c r="H14" s="955">
        <v>337</v>
      </c>
      <c r="I14" s="1113">
        <v>1</v>
      </c>
      <c r="J14" s="1114">
        <v>-2.3188405797101463E-2</v>
      </c>
      <c r="K14" s="435"/>
      <c r="L14" s="1070"/>
      <c r="M14" s="1070"/>
    </row>
    <row r="15" spans="1:13" ht="15.75" thickBot="1" x14ac:dyDescent="0.3">
      <c r="A15" s="435"/>
      <c r="B15" s="962" t="s">
        <v>627</v>
      </c>
      <c r="C15" s="963"/>
      <c r="D15" s="964">
        <v>1213</v>
      </c>
      <c r="E15" s="964">
        <v>1153</v>
      </c>
      <c r="F15" s="964">
        <v>1027</v>
      </c>
      <c r="G15" s="964">
        <v>2146</v>
      </c>
      <c r="H15" s="1074">
        <v>1168</v>
      </c>
      <c r="I15" s="1115"/>
      <c r="J15" s="1116">
        <v>-0.45573159366262816</v>
      </c>
      <c r="K15" s="435"/>
      <c r="M15" s="1070"/>
    </row>
    <row r="16" spans="1:13" ht="15" customHeight="1" x14ac:dyDescent="0.25">
      <c r="A16" s="435"/>
      <c r="B16" s="968" t="s">
        <v>20</v>
      </c>
      <c r="C16" s="968"/>
      <c r="D16" s="968"/>
      <c r="E16" s="968"/>
      <c r="F16" s="968"/>
      <c r="G16" s="968"/>
      <c r="H16" s="968"/>
      <c r="I16" s="968"/>
      <c r="J16" s="968"/>
    </row>
    <row r="17" spans="1:14" x14ac:dyDescent="0.25">
      <c r="A17" s="435"/>
      <c r="B17" s="1150"/>
    </row>
    <row r="18" spans="1:14" ht="15.75" thickBot="1" x14ac:dyDescent="0.3">
      <c r="A18" s="435"/>
      <c r="B18" s="1150"/>
    </row>
    <row r="19" spans="1:14" x14ac:dyDescent="0.25">
      <c r="A19" s="435"/>
      <c r="B19" s="969" t="s">
        <v>712</v>
      </c>
      <c r="C19" s="937" t="s">
        <v>713</v>
      </c>
      <c r="D19" s="937" t="s">
        <v>25</v>
      </c>
      <c r="E19" s="970" t="s">
        <v>714</v>
      </c>
      <c r="F19" s="970"/>
      <c r="G19" s="970"/>
      <c r="H19" s="970"/>
      <c r="I19" s="970"/>
      <c r="J19" s="971" t="s">
        <v>7</v>
      </c>
      <c r="K19" s="972" t="s">
        <v>8</v>
      </c>
      <c r="L19" s="435"/>
    </row>
    <row r="20" spans="1:14" x14ac:dyDescent="0.25">
      <c r="A20" s="435"/>
      <c r="B20" s="973"/>
      <c r="C20" s="974"/>
      <c r="D20" s="974"/>
      <c r="E20" s="975" t="s">
        <v>715</v>
      </c>
      <c r="F20" s="975" t="s">
        <v>716</v>
      </c>
      <c r="G20" s="975" t="s">
        <v>717</v>
      </c>
      <c r="H20" s="975" t="s">
        <v>718</v>
      </c>
      <c r="I20" s="976" t="s">
        <v>719</v>
      </c>
      <c r="J20" s="977"/>
      <c r="K20" s="978"/>
      <c r="L20" s="435"/>
    </row>
    <row r="21" spans="1:14" x14ac:dyDescent="0.25">
      <c r="A21" s="435"/>
      <c r="B21" s="979" t="s">
        <v>720</v>
      </c>
      <c r="C21" s="1076" t="s">
        <v>26</v>
      </c>
      <c r="D21" s="1077" t="s">
        <v>27</v>
      </c>
      <c r="E21" s="982">
        <v>1424.9330259400001</v>
      </c>
      <c r="F21" s="982">
        <v>1019.98062453</v>
      </c>
      <c r="G21" s="982">
        <v>930.06847298999992</v>
      </c>
      <c r="H21" s="982">
        <v>969.57534308000004</v>
      </c>
      <c r="I21" s="983">
        <v>1148.8085373399997</v>
      </c>
      <c r="J21" s="984">
        <v>0.54654046466278183</v>
      </c>
      <c r="K21" s="985">
        <v>0.18485741777491871</v>
      </c>
      <c r="L21" s="435"/>
      <c r="M21" s="1070"/>
      <c r="N21" s="1070"/>
    </row>
    <row r="22" spans="1:14" ht="25.5" x14ac:dyDescent="0.25">
      <c r="A22" s="435"/>
      <c r="B22" s="986"/>
      <c r="C22" s="1076" t="s">
        <v>44</v>
      </c>
      <c r="D22" s="1077" t="s">
        <v>45</v>
      </c>
      <c r="E22" s="982">
        <v>847.48794760999988</v>
      </c>
      <c r="F22" s="982">
        <v>799.19772837000005</v>
      </c>
      <c r="G22" s="982">
        <v>424.26261883000006</v>
      </c>
      <c r="H22" s="982">
        <v>550.0482512000001</v>
      </c>
      <c r="I22" s="983">
        <v>590.91184187999988</v>
      </c>
      <c r="J22" s="984">
        <v>0.28112363560913672</v>
      </c>
      <c r="K22" s="985">
        <v>7.4290920098101676E-2</v>
      </c>
      <c r="L22" s="435"/>
      <c r="M22" s="1070"/>
      <c r="N22" s="1070"/>
    </row>
    <row r="23" spans="1:14" ht="25.5" x14ac:dyDescent="0.25">
      <c r="A23" s="435"/>
      <c r="B23" s="986"/>
      <c r="C23" s="980" t="s">
        <v>785</v>
      </c>
      <c r="D23" s="981" t="s">
        <v>786</v>
      </c>
      <c r="E23" s="982">
        <v>209.01848647999998</v>
      </c>
      <c r="F23" s="982">
        <v>130.98980365</v>
      </c>
      <c r="G23" s="982">
        <v>196.8506897</v>
      </c>
      <c r="H23" s="982">
        <v>221.76451076999999</v>
      </c>
      <c r="I23" s="983">
        <v>296.79493292000001</v>
      </c>
      <c r="J23" s="984">
        <v>0.14119884669663488</v>
      </c>
      <c r="K23" s="985">
        <v>0.33833376625269307</v>
      </c>
      <c r="L23" s="435"/>
      <c r="M23" s="1070"/>
      <c r="N23" s="1070"/>
    </row>
    <row r="24" spans="1:14" x14ac:dyDescent="0.25">
      <c r="A24" s="435"/>
      <c r="B24" s="986"/>
      <c r="C24" s="987" t="s">
        <v>61</v>
      </c>
      <c r="D24" s="988"/>
      <c r="E24" s="982">
        <v>184.66069796999997</v>
      </c>
      <c r="F24" s="982">
        <v>145.79716932999997</v>
      </c>
      <c r="G24" s="982">
        <v>89.852771480000015</v>
      </c>
      <c r="H24" s="982">
        <v>233.79400420999997</v>
      </c>
      <c r="I24" s="983">
        <v>65.448973429999995</v>
      </c>
      <c r="J24" s="984">
        <v>3.1137053031446676E-2</v>
      </c>
      <c r="K24" s="985">
        <v>-0.72005709192092027</v>
      </c>
      <c r="L24" s="435"/>
      <c r="M24" s="1070"/>
      <c r="N24" s="1070"/>
    </row>
    <row r="25" spans="1:14" ht="25.5" customHeight="1" x14ac:dyDescent="0.25">
      <c r="A25" s="435"/>
      <c r="B25" s="989"/>
      <c r="C25" s="990" t="s">
        <v>12</v>
      </c>
      <c r="D25" s="991"/>
      <c r="E25" s="992">
        <v>2666.1001579999997</v>
      </c>
      <c r="F25" s="992">
        <v>2095.9653258799999</v>
      </c>
      <c r="G25" s="992">
        <v>1641.034553</v>
      </c>
      <c r="H25" s="992">
        <v>1975.1821092600001</v>
      </c>
      <c r="I25" s="993">
        <v>2101.9642855699994</v>
      </c>
      <c r="J25" s="994">
        <v>1</v>
      </c>
      <c r="K25" s="995">
        <v>6.4187588433300524E-2</v>
      </c>
      <c r="L25" s="435"/>
      <c r="M25" s="1070"/>
      <c r="N25" s="1070"/>
    </row>
    <row r="26" spans="1:14" x14ac:dyDescent="0.25">
      <c r="A26" s="435"/>
      <c r="B26" s="979" t="s">
        <v>728</v>
      </c>
      <c r="C26" s="1076" t="s">
        <v>375</v>
      </c>
      <c r="D26" s="1077" t="s">
        <v>787</v>
      </c>
      <c r="E26" s="982">
        <v>245.47575978999998</v>
      </c>
      <c r="F26" s="982">
        <v>201.16658175000001</v>
      </c>
      <c r="G26" s="982">
        <v>157.91004948999998</v>
      </c>
      <c r="H26" s="982">
        <v>132.87842017</v>
      </c>
      <c r="I26" s="983">
        <v>192.09377664000002</v>
      </c>
      <c r="J26" s="984">
        <v>0.44943330539927118</v>
      </c>
      <c r="K26" s="985">
        <v>0.44563561482926994</v>
      </c>
      <c r="L26" s="435"/>
      <c r="M26" s="1070"/>
      <c r="N26" s="1070"/>
    </row>
    <row r="27" spans="1:14" ht="25.5" x14ac:dyDescent="0.25">
      <c r="A27" s="435"/>
      <c r="B27" s="986"/>
      <c r="C27" s="1076" t="s">
        <v>788</v>
      </c>
      <c r="D27" s="1077" t="s">
        <v>789</v>
      </c>
      <c r="E27" s="982">
        <v>0</v>
      </c>
      <c r="F27" s="982">
        <v>0</v>
      </c>
      <c r="G27" s="982">
        <v>0</v>
      </c>
      <c r="H27" s="982">
        <v>161.40303379000002</v>
      </c>
      <c r="I27" s="983">
        <v>142.23625924999999</v>
      </c>
      <c r="J27" s="984">
        <v>0.33278387910586688</v>
      </c>
      <c r="K27" s="985">
        <v>-0.11875101780885822</v>
      </c>
      <c r="L27" s="435"/>
      <c r="M27" s="1070"/>
      <c r="N27" s="1070"/>
    </row>
    <row r="28" spans="1:14" x14ac:dyDescent="0.25">
      <c r="A28" s="435"/>
      <c r="B28" s="986"/>
      <c r="C28" s="1076" t="s">
        <v>393</v>
      </c>
      <c r="D28" s="1077" t="s">
        <v>394</v>
      </c>
      <c r="E28" s="982">
        <v>89.310414399999999</v>
      </c>
      <c r="F28" s="982">
        <v>80.33355727</v>
      </c>
      <c r="G28" s="982">
        <v>87.417855250000002</v>
      </c>
      <c r="H28" s="982">
        <v>82.092582719999982</v>
      </c>
      <c r="I28" s="983">
        <v>85.059837029999983</v>
      </c>
      <c r="J28" s="984">
        <v>0.19901073518253576</v>
      </c>
      <c r="K28" s="985">
        <v>3.6145218138898816E-2</v>
      </c>
      <c r="L28" s="435"/>
      <c r="M28" s="1070"/>
      <c r="N28" s="1070"/>
    </row>
    <row r="29" spans="1:14" x14ac:dyDescent="0.25">
      <c r="A29" s="435"/>
      <c r="B29" s="986"/>
      <c r="C29" s="987" t="s">
        <v>61</v>
      </c>
      <c r="D29" s="988"/>
      <c r="E29" s="982">
        <v>143.69124135999996</v>
      </c>
      <c r="F29" s="982">
        <v>197.01825396999999</v>
      </c>
      <c r="G29" s="982">
        <v>43.884845420000005</v>
      </c>
      <c r="H29" s="982">
        <v>19.236196649999997</v>
      </c>
      <c r="I29" s="983">
        <v>8.0234369799999996</v>
      </c>
      <c r="J29" s="984">
        <v>1.8772080312326279E-2</v>
      </c>
      <c r="K29" s="985">
        <v>-0.58289899370518228</v>
      </c>
      <c r="L29" s="435"/>
      <c r="M29" s="1070"/>
      <c r="N29" s="1070"/>
    </row>
    <row r="30" spans="1:14" ht="25.5" customHeight="1" x14ac:dyDescent="0.25">
      <c r="A30" s="435"/>
      <c r="B30" s="989"/>
      <c r="C30" s="990" t="s">
        <v>13</v>
      </c>
      <c r="D30" s="991"/>
      <c r="E30" s="992">
        <v>478.47741554999993</v>
      </c>
      <c r="F30" s="992">
        <v>478.51839299</v>
      </c>
      <c r="G30" s="992">
        <v>289.21275015999998</v>
      </c>
      <c r="H30" s="992">
        <v>395.61023333000003</v>
      </c>
      <c r="I30" s="993">
        <v>427.41330989999994</v>
      </c>
      <c r="J30" s="994">
        <v>1</v>
      </c>
      <c r="K30" s="995">
        <v>8.0389923946864172E-2</v>
      </c>
      <c r="L30" s="435"/>
      <c r="M30" s="1070"/>
      <c r="N30" s="1070"/>
    </row>
    <row r="31" spans="1:14" ht="15.75" thickBot="1" x14ac:dyDescent="0.3">
      <c r="A31" s="435"/>
      <c r="B31" s="998" t="s">
        <v>790</v>
      </c>
      <c r="C31" s="998"/>
      <c r="D31" s="999"/>
      <c r="E31" s="1000">
        <v>3144.5775735499997</v>
      </c>
      <c r="F31" s="1000">
        <v>2574.4837188699998</v>
      </c>
      <c r="G31" s="1000">
        <v>1930.2473031599998</v>
      </c>
      <c r="H31" s="1000">
        <v>2370.7923425899994</v>
      </c>
      <c r="I31" s="1001">
        <v>2529.3775954699995</v>
      </c>
      <c r="J31" s="1136"/>
      <c r="K31" s="1003">
        <v>6.6891245610634975E-2</v>
      </c>
      <c r="L31" s="435"/>
      <c r="N31" s="1070"/>
    </row>
    <row r="32" spans="1:14" ht="15" customHeight="1" x14ac:dyDescent="0.25">
      <c r="A32" s="435"/>
      <c r="B32" s="968" t="s">
        <v>20</v>
      </c>
      <c r="C32" s="968"/>
      <c r="D32" s="968"/>
      <c r="E32" s="968"/>
      <c r="F32" s="968"/>
      <c r="G32" s="968"/>
      <c r="H32" s="968"/>
      <c r="I32" s="968"/>
      <c r="J32" s="968"/>
      <c r="K32" s="968"/>
    </row>
    <row r="33" spans="1:15" x14ac:dyDescent="0.25">
      <c r="A33" s="435"/>
      <c r="B33" s="1079" t="s">
        <v>737</v>
      </c>
    </row>
    <row r="34" spans="1:15" ht="15.75" thickBot="1" x14ac:dyDescent="0.3">
      <c r="A34" s="435"/>
      <c r="B34" s="1150"/>
    </row>
    <row r="35" spans="1:15" x14ac:dyDescent="0.25">
      <c r="A35" s="435"/>
      <c r="B35" s="969" t="s">
        <v>738</v>
      </c>
      <c r="C35" s="970" t="s">
        <v>739</v>
      </c>
      <c r="D35" s="970"/>
      <c r="E35" s="970"/>
      <c r="F35" s="970"/>
      <c r="G35" s="970"/>
      <c r="H35" s="971" t="s">
        <v>7</v>
      </c>
      <c r="I35" s="972" t="s">
        <v>8</v>
      </c>
      <c r="J35" s="435"/>
    </row>
    <row r="36" spans="1:15" x14ac:dyDescent="0.25">
      <c r="A36" s="435"/>
      <c r="B36" s="973"/>
      <c r="C36" s="1007" t="s">
        <v>715</v>
      </c>
      <c r="D36" s="1007" t="s">
        <v>716</v>
      </c>
      <c r="E36" s="1007" t="s">
        <v>717</v>
      </c>
      <c r="F36" s="1007" t="s">
        <v>718</v>
      </c>
      <c r="G36" s="1008" t="s">
        <v>719</v>
      </c>
      <c r="H36" s="977"/>
      <c r="I36" s="978"/>
      <c r="J36" s="435"/>
    </row>
    <row r="37" spans="1:15" x14ac:dyDescent="0.25">
      <c r="A37" s="435"/>
      <c r="B37" s="1009" t="s">
        <v>508</v>
      </c>
      <c r="C37" s="1010">
        <v>9.3707950000000012E-2</v>
      </c>
      <c r="D37" s="1010">
        <v>1.5596499999999999E-3</v>
      </c>
      <c r="E37" s="1010">
        <v>2.2353799999999999E-3</v>
      </c>
      <c r="F37" s="1010">
        <v>2.6451080000000002E-2</v>
      </c>
      <c r="G37" s="1011">
        <v>4.6226379999999997E-2</v>
      </c>
      <c r="H37" s="1012">
        <v>4.6275060470506309E-4</v>
      </c>
      <c r="I37" s="1013">
        <v>0.74761786664287411</v>
      </c>
      <c r="J37" s="435"/>
      <c r="K37" s="1070"/>
      <c r="L37" s="1070"/>
    </row>
    <row r="38" spans="1:15" ht="25.5" x14ac:dyDescent="0.25">
      <c r="A38" s="435"/>
      <c r="B38" s="1009" t="s">
        <v>509</v>
      </c>
      <c r="C38" s="1010">
        <v>91.139475689999969</v>
      </c>
      <c r="D38" s="1010">
        <v>90.99751741</v>
      </c>
      <c r="E38" s="1010">
        <v>54.795374239999994</v>
      </c>
      <c r="F38" s="1010">
        <v>44.38863057999999</v>
      </c>
      <c r="G38" s="1011">
        <v>54.19263257999998</v>
      </c>
      <c r="H38" s="1012">
        <v>0.54249702219715878</v>
      </c>
      <c r="I38" s="1013">
        <v>0.22086741293653112</v>
      </c>
      <c r="J38" s="435"/>
      <c r="K38" s="1070"/>
      <c r="L38" s="1070"/>
    </row>
    <row r="39" spans="1:15" ht="25.5" x14ac:dyDescent="0.25">
      <c r="A39" s="435"/>
      <c r="B39" s="1009" t="s">
        <v>510</v>
      </c>
      <c r="C39" s="1010">
        <v>37.086040079999997</v>
      </c>
      <c r="D39" s="1010">
        <v>31.837617430000002</v>
      </c>
      <c r="E39" s="1010">
        <v>34.782512269999998</v>
      </c>
      <c r="F39" s="1010">
        <v>33.500006020000001</v>
      </c>
      <c r="G39" s="1011">
        <v>45.654838090000005</v>
      </c>
      <c r="H39" s="1012">
        <v>0.45702916676277161</v>
      </c>
      <c r="I39" s="1013">
        <v>0.36283074285847561</v>
      </c>
      <c r="J39" s="435"/>
      <c r="K39" s="1070"/>
      <c r="L39" s="1070"/>
    </row>
    <row r="40" spans="1:15" ht="25.5" x14ac:dyDescent="0.25">
      <c r="A40" s="435"/>
      <c r="B40" s="1009" t="s">
        <v>740</v>
      </c>
      <c r="C40" s="1010">
        <v>0</v>
      </c>
      <c r="D40" s="1010">
        <v>0</v>
      </c>
      <c r="E40" s="1010">
        <v>0</v>
      </c>
      <c r="F40" s="1010">
        <v>0</v>
      </c>
      <c r="G40" s="1011">
        <v>0</v>
      </c>
      <c r="H40" s="1012">
        <v>0</v>
      </c>
      <c r="I40" s="1013" t="s">
        <v>263</v>
      </c>
      <c r="J40" s="435"/>
      <c r="K40" s="1070"/>
      <c r="L40" s="1070"/>
    </row>
    <row r="41" spans="1:15" x14ac:dyDescent="0.25">
      <c r="A41" s="435"/>
      <c r="B41" s="1009" t="s">
        <v>512</v>
      </c>
      <c r="C41" s="1010">
        <v>4.2041000000000002E-4</v>
      </c>
      <c r="D41" s="1010">
        <v>7.7981999999999997E-4</v>
      </c>
      <c r="E41" s="1010">
        <v>1.11769E-3</v>
      </c>
      <c r="F41" s="1010">
        <v>7.7534000000000001E-4</v>
      </c>
      <c r="G41" s="1011">
        <v>1.1048800000000001E-3</v>
      </c>
      <c r="H41" s="1012">
        <v>1.1060435364537094E-5</v>
      </c>
      <c r="I41" s="1013">
        <v>0.42502644001341361</v>
      </c>
      <c r="J41" s="435"/>
      <c r="K41" s="1070"/>
      <c r="L41" s="1070"/>
    </row>
    <row r="42" spans="1:15" ht="15.75" thickBot="1" x14ac:dyDescent="0.3">
      <c r="A42" s="435"/>
      <c r="B42" s="1014" t="s">
        <v>528</v>
      </c>
      <c r="C42" s="1015">
        <v>128.31964412999997</v>
      </c>
      <c r="D42" s="1015">
        <v>122.83747431000002</v>
      </c>
      <c r="E42" s="1015">
        <v>89.581239579999988</v>
      </c>
      <c r="F42" s="1015">
        <v>77.915863020000003</v>
      </c>
      <c r="G42" s="1016">
        <v>99.894801929999986</v>
      </c>
      <c r="H42" s="1017">
        <v>1</v>
      </c>
      <c r="I42" s="1018">
        <v>0.28208554789874141</v>
      </c>
      <c r="J42" s="435"/>
      <c r="K42" s="1070"/>
      <c r="L42" s="1070"/>
    </row>
    <row r="43" spans="1:15" ht="15" customHeight="1" x14ac:dyDescent="0.25">
      <c r="A43" s="435"/>
      <c r="B43" s="1019" t="s">
        <v>428</v>
      </c>
      <c r="C43" s="1019"/>
      <c r="D43" s="1019"/>
      <c r="E43" s="1019"/>
      <c r="F43" s="1019"/>
      <c r="G43" s="1019"/>
      <c r="H43" s="1019"/>
      <c r="I43" s="1019"/>
    </row>
    <row r="44" spans="1:15" x14ac:dyDescent="0.25">
      <c r="A44" s="435"/>
      <c r="B44" s="1150"/>
    </row>
    <row r="45" spans="1:15" x14ac:dyDescent="0.25">
      <c r="A45" s="435"/>
      <c r="B45" s="1089"/>
    </row>
    <row r="46" spans="1:15" ht="15.75" thickBot="1" x14ac:dyDescent="0.3">
      <c r="A46" s="435"/>
    </row>
    <row r="47" spans="1:15" x14ac:dyDescent="0.25">
      <c r="A47" s="435"/>
      <c r="B47" s="934" t="s">
        <v>741</v>
      </c>
      <c r="C47" s="935"/>
      <c r="D47" s="935"/>
      <c r="E47" s="935"/>
      <c r="F47" s="935"/>
      <c r="G47" s="935"/>
      <c r="H47" s="935"/>
      <c r="I47" s="935"/>
      <c r="J47" s="935"/>
      <c r="K47" s="935"/>
      <c r="L47" s="935"/>
      <c r="M47" s="935"/>
      <c r="N47" s="1020"/>
      <c r="O47" s="435"/>
    </row>
    <row r="48" spans="1:15" x14ac:dyDescent="0.25">
      <c r="A48" s="435"/>
      <c r="B48" s="940" t="s">
        <v>613</v>
      </c>
      <c r="C48" s="1021" t="s">
        <v>705</v>
      </c>
      <c r="D48" s="941" t="s">
        <v>614</v>
      </c>
      <c r="E48" s="941">
        <v>2016</v>
      </c>
      <c r="F48" s="941"/>
      <c r="G48" s="941"/>
      <c r="H48" s="941"/>
      <c r="I48" s="941"/>
      <c r="J48" s="1158">
        <v>2017</v>
      </c>
      <c r="K48" s="1158"/>
      <c r="L48" s="1158"/>
      <c r="M48" s="1158"/>
      <c r="N48" s="1159"/>
      <c r="O48" s="435"/>
    </row>
    <row r="49" spans="1:15" x14ac:dyDescent="0.25">
      <c r="A49" s="435"/>
      <c r="B49" s="940"/>
      <c r="C49" s="1021"/>
      <c r="D49" s="941"/>
      <c r="E49" s="941" t="s">
        <v>617</v>
      </c>
      <c r="F49" s="941"/>
      <c r="G49" s="941"/>
      <c r="H49" s="1024" t="s">
        <v>742</v>
      </c>
      <c r="I49" s="1024" t="s">
        <v>743</v>
      </c>
      <c r="J49" s="1158" t="s">
        <v>617</v>
      </c>
      <c r="K49" s="1158"/>
      <c r="L49" s="1158"/>
      <c r="M49" s="1160" t="s">
        <v>742</v>
      </c>
      <c r="N49" s="1161" t="s">
        <v>743</v>
      </c>
      <c r="O49" s="435"/>
    </row>
    <row r="50" spans="1:15" x14ac:dyDescent="0.25">
      <c r="A50" s="435"/>
      <c r="B50" s="940"/>
      <c r="C50" s="1021"/>
      <c r="D50" s="941"/>
      <c r="E50" s="1027" t="s">
        <v>744</v>
      </c>
      <c r="F50" s="1027" t="s">
        <v>745</v>
      </c>
      <c r="G50" s="1027" t="s">
        <v>746</v>
      </c>
      <c r="H50" s="1024"/>
      <c r="I50" s="1024"/>
      <c r="J50" s="1162" t="s">
        <v>744</v>
      </c>
      <c r="K50" s="1162" t="s">
        <v>745</v>
      </c>
      <c r="L50" s="1162" t="s">
        <v>746</v>
      </c>
      <c r="M50" s="1160"/>
      <c r="N50" s="1161"/>
      <c r="O50" s="435"/>
    </row>
    <row r="51" spans="1:15" x14ac:dyDescent="0.25">
      <c r="A51" s="435"/>
      <c r="B51" s="1029" t="s">
        <v>625</v>
      </c>
      <c r="C51" s="1030" t="s">
        <v>599</v>
      </c>
      <c r="D51" s="1153" t="s">
        <v>269</v>
      </c>
      <c r="E51" s="1032">
        <v>2203</v>
      </c>
      <c r="F51" s="1032">
        <v>12</v>
      </c>
      <c r="G51" s="1032">
        <v>11</v>
      </c>
      <c r="H51" s="1032">
        <v>6887</v>
      </c>
      <c r="I51" s="1033">
        <v>97.28</v>
      </c>
      <c r="J51" s="1033">
        <v>3536</v>
      </c>
      <c r="K51" s="1033">
        <v>24</v>
      </c>
      <c r="L51" s="1033">
        <v>0</v>
      </c>
      <c r="M51" s="1033">
        <v>12206</v>
      </c>
      <c r="N51" s="1154">
        <v>0</v>
      </c>
      <c r="O51" s="435"/>
    </row>
    <row r="52" spans="1:15" x14ac:dyDescent="0.25">
      <c r="A52" s="435"/>
      <c r="B52" s="1029"/>
      <c r="C52" s="1036"/>
      <c r="D52" s="1153" t="s">
        <v>626</v>
      </c>
      <c r="E52" s="1032">
        <v>370</v>
      </c>
      <c r="F52" s="1032">
        <v>0</v>
      </c>
      <c r="G52" s="1032">
        <v>0</v>
      </c>
      <c r="H52" s="1032">
        <v>1080</v>
      </c>
      <c r="I52" s="1032">
        <v>0</v>
      </c>
      <c r="J52" s="1033">
        <v>552</v>
      </c>
      <c r="K52" s="1032">
        <v>0</v>
      </c>
      <c r="L52" s="1032">
        <v>0</v>
      </c>
      <c r="M52" s="1033">
        <v>1806</v>
      </c>
      <c r="N52" s="1155">
        <v>0</v>
      </c>
      <c r="O52" s="435"/>
    </row>
    <row r="53" spans="1:15" x14ac:dyDescent="0.25">
      <c r="A53" s="435"/>
      <c r="B53" s="1029"/>
      <c r="C53" s="1037"/>
      <c r="D53" s="1038" t="s">
        <v>602</v>
      </c>
      <c r="E53" s="1039">
        <v>2573</v>
      </c>
      <c r="F53" s="1039">
        <v>12</v>
      </c>
      <c r="G53" s="1039">
        <v>11</v>
      </c>
      <c r="H53" s="1039">
        <v>7967</v>
      </c>
      <c r="I53" s="1039">
        <v>97.28</v>
      </c>
      <c r="J53" s="1039">
        <v>4088</v>
      </c>
      <c r="K53" s="1039">
        <v>24</v>
      </c>
      <c r="L53" s="1039">
        <v>0</v>
      </c>
      <c r="M53" s="1039">
        <v>14012</v>
      </c>
      <c r="N53" s="1040">
        <v>0</v>
      </c>
      <c r="O53" s="435"/>
    </row>
    <row r="54" spans="1:15" x14ac:dyDescent="0.25">
      <c r="A54" s="435"/>
      <c r="B54" s="1029"/>
      <c r="C54" s="1030" t="s">
        <v>603</v>
      </c>
      <c r="D54" s="1153" t="s">
        <v>269</v>
      </c>
      <c r="E54" s="1032">
        <v>2066</v>
      </c>
      <c r="F54" s="1032">
        <v>11</v>
      </c>
      <c r="G54" s="1032">
        <v>2</v>
      </c>
      <c r="H54" s="1032">
        <v>6226</v>
      </c>
      <c r="I54" s="1033">
        <v>15.315</v>
      </c>
      <c r="J54" s="1033">
        <v>3289</v>
      </c>
      <c r="K54" s="1033">
        <v>28</v>
      </c>
      <c r="L54" s="1033">
        <v>0</v>
      </c>
      <c r="M54" s="1033">
        <v>11270</v>
      </c>
      <c r="N54" s="1154">
        <v>0</v>
      </c>
      <c r="O54" s="435"/>
    </row>
    <row r="55" spans="1:15" x14ac:dyDescent="0.25">
      <c r="A55" s="435"/>
      <c r="B55" s="1029"/>
      <c r="C55" s="1036"/>
      <c r="D55" s="1153" t="s">
        <v>626</v>
      </c>
      <c r="E55" s="1032">
        <v>349</v>
      </c>
      <c r="F55" s="1032">
        <v>1</v>
      </c>
      <c r="G55" s="1032">
        <v>2</v>
      </c>
      <c r="H55" s="1032">
        <v>1097</v>
      </c>
      <c r="I55" s="1032">
        <v>0</v>
      </c>
      <c r="J55" s="1033">
        <v>501</v>
      </c>
      <c r="K55" s="1033">
        <v>0</v>
      </c>
      <c r="L55" s="1033">
        <v>1</v>
      </c>
      <c r="M55" s="1033">
        <v>1592</v>
      </c>
      <c r="N55" s="1155">
        <v>0</v>
      </c>
      <c r="O55" s="435"/>
    </row>
    <row r="56" spans="1:15" x14ac:dyDescent="0.25">
      <c r="A56" s="435"/>
      <c r="B56" s="1029"/>
      <c r="C56" s="1037"/>
      <c r="D56" s="1038" t="s">
        <v>605</v>
      </c>
      <c r="E56" s="1039">
        <v>2415</v>
      </c>
      <c r="F56" s="1039">
        <v>12</v>
      </c>
      <c r="G56" s="1039">
        <v>4</v>
      </c>
      <c r="H56" s="1039">
        <v>7323</v>
      </c>
      <c r="I56" s="1039">
        <v>15.315</v>
      </c>
      <c r="J56" s="1039">
        <v>3790</v>
      </c>
      <c r="K56" s="1039">
        <v>28</v>
      </c>
      <c r="L56" s="1039">
        <v>1</v>
      </c>
      <c r="M56" s="1039">
        <v>12862</v>
      </c>
      <c r="N56" s="1040">
        <v>0</v>
      </c>
      <c r="O56" s="435"/>
    </row>
    <row r="57" spans="1:15" ht="15.75" thickBot="1" x14ac:dyDescent="0.3">
      <c r="A57" s="435"/>
      <c r="B57" s="1041" t="s">
        <v>627</v>
      </c>
      <c r="C57" s="1042"/>
      <c r="D57" s="1042"/>
      <c r="E57" s="1043">
        <f>+E56+E53</f>
        <v>4988</v>
      </c>
      <c r="F57" s="1043">
        <f t="shared" ref="F57:N57" si="0">+F56+F53</f>
        <v>24</v>
      </c>
      <c r="G57" s="1043">
        <f t="shared" si="0"/>
        <v>15</v>
      </c>
      <c r="H57" s="1043">
        <f t="shared" si="0"/>
        <v>15290</v>
      </c>
      <c r="I57" s="1043">
        <f t="shared" si="0"/>
        <v>112.595</v>
      </c>
      <c r="J57" s="1043">
        <f t="shared" si="0"/>
        <v>7878</v>
      </c>
      <c r="K57" s="1043">
        <f t="shared" si="0"/>
        <v>52</v>
      </c>
      <c r="L57" s="1043">
        <f t="shared" si="0"/>
        <v>1</v>
      </c>
      <c r="M57" s="1043">
        <f t="shared" si="0"/>
        <v>26874</v>
      </c>
      <c r="N57" s="1044">
        <f t="shared" si="0"/>
        <v>0</v>
      </c>
      <c r="O57" s="435"/>
    </row>
    <row r="58" spans="1:15" x14ac:dyDescent="0.25">
      <c r="B58" s="1163" t="s">
        <v>747</v>
      </c>
      <c r="C58" s="1163"/>
      <c r="D58" s="1163"/>
      <c r="E58" s="1163"/>
      <c r="F58" s="1163"/>
      <c r="G58" s="1163"/>
      <c r="H58" s="1163"/>
      <c r="I58" s="1163"/>
      <c r="J58" s="1163"/>
      <c r="K58" s="1163"/>
      <c r="L58" s="1163"/>
      <c r="M58" s="1163"/>
      <c r="N58" s="1163"/>
    </row>
    <row r="59" spans="1:15" ht="15" customHeight="1" x14ac:dyDescent="0.25">
      <c r="B59" s="1045" t="s">
        <v>663</v>
      </c>
      <c r="C59" s="1045"/>
      <c r="D59" s="1045"/>
      <c r="E59" s="1045"/>
      <c r="F59" s="1045"/>
      <c r="G59" s="1045"/>
      <c r="H59" s="1045"/>
      <c r="I59" s="1045"/>
      <c r="J59" s="1045"/>
      <c r="K59" s="1045"/>
      <c r="L59" s="1045"/>
      <c r="M59" s="1045"/>
      <c r="N59" s="1045"/>
    </row>
  </sheetData>
  <mergeCells count="46">
    <mergeCell ref="B57:D57"/>
    <mergeCell ref="B58:N58"/>
    <mergeCell ref="B59:N59"/>
    <mergeCell ref="J49:L49"/>
    <mergeCell ref="M49:M50"/>
    <mergeCell ref="N49:N50"/>
    <mergeCell ref="B51:B56"/>
    <mergeCell ref="C51:C53"/>
    <mergeCell ref="C54:C56"/>
    <mergeCell ref="B43:I43"/>
    <mergeCell ref="B47:N47"/>
    <mergeCell ref="B48:B50"/>
    <mergeCell ref="C48:C50"/>
    <mergeCell ref="D48:D50"/>
    <mergeCell ref="E48:I48"/>
    <mergeCell ref="J48:N48"/>
    <mergeCell ref="E49:G49"/>
    <mergeCell ref="H49:H50"/>
    <mergeCell ref="I49:I50"/>
    <mergeCell ref="B31:D31"/>
    <mergeCell ref="B32:K32"/>
    <mergeCell ref="B35:B36"/>
    <mergeCell ref="C35:G35"/>
    <mergeCell ref="H35:H36"/>
    <mergeCell ref="I35:I36"/>
    <mergeCell ref="K19:K20"/>
    <mergeCell ref="B21:B25"/>
    <mergeCell ref="C24:D24"/>
    <mergeCell ref="C25:D25"/>
    <mergeCell ref="B26:B30"/>
    <mergeCell ref="C29:D29"/>
    <mergeCell ref="C30:D30"/>
    <mergeCell ref="B11:B14"/>
    <mergeCell ref="B15:C15"/>
    <mergeCell ref="B16:J16"/>
    <mergeCell ref="B19:B20"/>
    <mergeCell ref="C19:C20"/>
    <mergeCell ref="D19:D20"/>
    <mergeCell ref="E19:I19"/>
    <mergeCell ref="J19:J20"/>
    <mergeCell ref="B5:B6"/>
    <mergeCell ref="C5:C6"/>
    <mergeCell ref="D5:H5"/>
    <mergeCell ref="I5:I6"/>
    <mergeCell ref="J5:J6"/>
    <mergeCell ref="B7:B10"/>
  </mergeCells>
  <pageMargins left="0.7" right="0.7" top="0.75" bottom="0.75" header="0.3" footer="0.3"/>
  <pageSetup paperSize="183" scale="5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pageSetUpPr fitToPage="1"/>
  </sheetPr>
  <dimension ref="A1:O56"/>
  <sheetViews>
    <sheetView workbookViewId="0">
      <selection activeCell="B33" sqref="B33"/>
    </sheetView>
  </sheetViews>
  <sheetFormatPr baseColWidth="10" defaultRowHeight="15" x14ac:dyDescent="0.25"/>
  <cols>
    <col min="1" max="1" width="11.42578125" style="102"/>
    <col min="2" max="2" width="39.85546875" style="102" bestFit="1" customWidth="1"/>
    <col min="3" max="3" width="30.140625" style="102" customWidth="1"/>
    <col min="4" max="4" width="32.140625" style="102" customWidth="1"/>
    <col min="5" max="5" width="9" style="102" bestFit="1" customWidth="1"/>
    <col min="6" max="6" width="9.7109375" style="102" bestFit="1" customWidth="1"/>
    <col min="7" max="7" width="7.85546875" style="102" bestFit="1" customWidth="1"/>
    <col min="8" max="8" width="12.42578125" style="102" customWidth="1"/>
    <col min="9" max="9" width="12.85546875" style="102" customWidth="1"/>
    <col min="10" max="10" width="16.140625" style="102" customWidth="1"/>
    <col min="11" max="11" width="17.42578125" style="102" customWidth="1"/>
    <col min="12" max="12" width="11.42578125" style="102"/>
    <col min="13" max="13" width="11.85546875" style="102" bestFit="1" customWidth="1"/>
    <col min="14" max="14" width="12.5703125" style="102" bestFit="1" customWidth="1"/>
    <col min="15" max="16384" width="11.42578125" style="102"/>
  </cols>
  <sheetData>
    <row r="1" spans="1:13" x14ac:dyDescent="0.25">
      <c r="B1" s="931" t="s">
        <v>791</v>
      </c>
    </row>
    <row r="2" spans="1:13" x14ac:dyDescent="0.25">
      <c r="B2" s="1150"/>
    </row>
    <row r="3" spans="1:13" ht="15.75" thickBot="1" x14ac:dyDescent="0.3">
      <c r="B3" s="1150"/>
    </row>
    <row r="4" spans="1:13" ht="15" customHeight="1" x14ac:dyDescent="0.25">
      <c r="A4" s="435"/>
      <c r="B4" s="934" t="s">
        <v>705</v>
      </c>
      <c r="C4" s="935" t="s">
        <v>706</v>
      </c>
      <c r="D4" s="936" t="s">
        <v>707</v>
      </c>
      <c r="E4" s="937"/>
      <c r="F4" s="937"/>
      <c r="G4" s="937"/>
      <c r="H4" s="937"/>
      <c r="I4" s="1063" t="s">
        <v>7</v>
      </c>
      <c r="J4" s="1064" t="s">
        <v>8</v>
      </c>
      <c r="K4" s="435"/>
    </row>
    <row r="5" spans="1:13" x14ac:dyDescent="0.25">
      <c r="A5" s="435"/>
      <c r="B5" s="940"/>
      <c r="C5" s="941"/>
      <c r="D5" s="942">
        <v>2013</v>
      </c>
      <c r="E5" s="942">
        <v>2014</v>
      </c>
      <c r="F5" s="942">
        <v>2015</v>
      </c>
      <c r="G5" s="942">
        <v>2016</v>
      </c>
      <c r="H5" s="1065">
        <v>2017</v>
      </c>
      <c r="I5" s="1066"/>
      <c r="J5" s="1067"/>
      <c r="K5" s="435"/>
    </row>
    <row r="6" spans="1:13" x14ac:dyDescent="0.25">
      <c r="A6" s="435"/>
      <c r="B6" s="1068" t="s">
        <v>708</v>
      </c>
      <c r="C6" s="409" t="s">
        <v>690</v>
      </c>
      <c r="D6" s="947">
        <v>3321</v>
      </c>
      <c r="E6" s="947">
        <v>2285</v>
      </c>
      <c r="F6" s="947">
        <v>1828</v>
      </c>
      <c r="G6" s="947">
        <v>890</v>
      </c>
      <c r="H6" s="948">
        <v>1421</v>
      </c>
      <c r="I6" s="949">
        <v>0.99859451862262827</v>
      </c>
      <c r="J6" s="950">
        <v>0.59662921348314613</v>
      </c>
      <c r="K6" s="435"/>
      <c r="L6" s="1070"/>
      <c r="M6" s="1070"/>
    </row>
    <row r="7" spans="1:13" x14ac:dyDescent="0.25">
      <c r="A7" s="435"/>
      <c r="B7" s="1071"/>
      <c r="C7" s="409" t="s">
        <v>691</v>
      </c>
      <c r="D7" s="947">
        <v>2</v>
      </c>
      <c r="E7" s="947">
        <v>23</v>
      </c>
      <c r="F7" s="947" t="s">
        <v>263</v>
      </c>
      <c r="G7" s="947">
        <v>6</v>
      </c>
      <c r="H7" s="948" t="s">
        <v>263</v>
      </c>
      <c r="I7" s="949">
        <v>0</v>
      </c>
      <c r="J7" s="950">
        <v>-1</v>
      </c>
      <c r="K7" s="435"/>
      <c r="L7" s="1070"/>
      <c r="M7" s="1070"/>
    </row>
    <row r="8" spans="1:13" x14ac:dyDescent="0.25">
      <c r="A8" s="435"/>
      <c r="B8" s="1071"/>
      <c r="C8" s="409" t="s">
        <v>692</v>
      </c>
      <c r="D8" s="947" t="s">
        <v>263</v>
      </c>
      <c r="E8" s="947">
        <v>3</v>
      </c>
      <c r="F8" s="947" t="s">
        <v>263</v>
      </c>
      <c r="G8" s="947" t="s">
        <v>263</v>
      </c>
      <c r="H8" s="948">
        <v>2</v>
      </c>
      <c r="I8" s="949">
        <v>1.4054813773717498E-3</v>
      </c>
      <c r="J8" s="950" t="s">
        <v>263</v>
      </c>
      <c r="K8" s="435"/>
      <c r="L8" s="1070"/>
      <c r="M8" s="1070"/>
    </row>
    <row r="9" spans="1:13" x14ac:dyDescent="0.25">
      <c r="A9" s="435"/>
      <c r="B9" s="1072"/>
      <c r="C9" s="1073" t="s">
        <v>709</v>
      </c>
      <c r="D9" s="955">
        <v>3323</v>
      </c>
      <c r="E9" s="955">
        <v>2311</v>
      </c>
      <c r="F9" s="955">
        <v>1828</v>
      </c>
      <c r="G9" s="955">
        <v>896</v>
      </c>
      <c r="H9" s="955">
        <v>1423</v>
      </c>
      <c r="I9" s="956">
        <v>1</v>
      </c>
      <c r="J9" s="957">
        <v>0.58816964285714279</v>
      </c>
      <c r="K9" s="435"/>
      <c r="L9" s="1070"/>
      <c r="M9" s="1070"/>
    </row>
    <row r="10" spans="1:13" x14ac:dyDescent="0.25">
      <c r="A10" s="435"/>
      <c r="B10" s="1068" t="s">
        <v>710</v>
      </c>
      <c r="C10" s="409" t="s">
        <v>698</v>
      </c>
      <c r="D10" s="947">
        <v>269</v>
      </c>
      <c r="E10" s="947">
        <v>264</v>
      </c>
      <c r="F10" s="947">
        <v>81</v>
      </c>
      <c r="G10" s="947">
        <v>51</v>
      </c>
      <c r="H10" s="948">
        <v>84</v>
      </c>
      <c r="I10" s="949">
        <v>0.77064220183486243</v>
      </c>
      <c r="J10" s="950">
        <v>0.64705882352941169</v>
      </c>
      <c r="K10" s="435"/>
      <c r="L10" s="1070"/>
      <c r="M10" s="1070"/>
    </row>
    <row r="11" spans="1:13" x14ac:dyDescent="0.25">
      <c r="A11" s="435"/>
      <c r="B11" s="1071"/>
      <c r="C11" s="409" t="s">
        <v>699</v>
      </c>
      <c r="D11" s="947">
        <v>11</v>
      </c>
      <c r="E11" s="947">
        <v>37</v>
      </c>
      <c r="F11" s="947">
        <v>25</v>
      </c>
      <c r="G11" s="947">
        <v>15</v>
      </c>
      <c r="H11" s="948">
        <v>25</v>
      </c>
      <c r="I11" s="949">
        <v>0.22935779816513763</v>
      </c>
      <c r="J11" s="950">
        <v>0.66666666666666674</v>
      </c>
      <c r="K11" s="435"/>
      <c r="L11" s="1070"/>
      <c r="M11" s="1070"/>
    </row>
    <row r="12" spans="1:13" x14ac:dyDescent="0.25">
      <c r="A12" s="435"/>
      <c r="B12" s="1071"/>
      <c r="C12" s="409" t="s">
        <v>700</v>
      </c>
      <c r="D12" s="947">
        <v>10</v>
      </c>
      <c r="E12" s="947">
        <v>9</v>
      </c>
      <c r="F12" s="947">
        <v>1</v>
      </c>
      <c r="G12" s="947" t="s">
        <v>263</v>
      </c>
      <c r="H12" s="948" t="s">
        <v>263</v>
      </c>
      <c r="I12" s="949">
        <v>0</v>
      </c>
      <c r="J12" s="950" t="s">
        <v>263</v>
      </c>
      <c r="K12" s="435"/>
      <c r="L12" s="1070"/>
      <c r="M12" s="1070"/>
    </row>
    <row r="13" spans="1:13" x14ac:dyDescent="0.25">
      <c r="A13" s="435"/>
      <c r="B13" s="1071"/>
      <c r="C13" s="409" t="s">
        <v>701</v>
      </c>
      <c r="D13" s="947">
        <v>4</v>
      </c>
      <c r="E13" s="947">
        <v>1</v>
      </c>
      <c r="F13" s="947" t="s">
        <v>263</v>
      </c>
      <c r="G13" s="947" t="s">
        <v>263</v>
      </c>
      <c r="H13" s="948" t="s">
        <v>263</v>
      </c>
      <c r="I13" s="949">
        <v>0</v>
      </c>
      <c r="J13" s="950" t="s">
        <v>263</v>
      </c>
      <c r="K13" s="435"/>
      <c r="L13" s="1070"/>
      <c r="M13" s="1070"/>
    </row>
    <row r="14" spans="1:13" ht="24" x14ac:dyDescent="0.25">
      <c r="A14" s="435"/>
      <c r="B14" s="1071"/>
      <c r="C14" s="409" t="s">
        <v>702</v>
      </c>
      <c r="D14" s="947">
        <v>2</v>
      </c>
      <c r="E14" s="947" t="s">
        <v>263</v>
      </c>
      <c r="F14" s="947" t="s">
        <v>263</v>
      </c>
      <c r="G14" s="947" t="s">
        <v>263</v>
      </c>
      <c r="H14" s="948" t="s">
        <v>263</v>
      </c>
      <c r="I14" s="949">
        <v>0</v>
      </c>
      <c r="J14" s="950" t="s">
        <v>263</v>
      </c>
      <c r="K14" s="435"/>
      <c r="L14" s="1070"/>
      <c r="M14" s="1070"/>
    </row>
    <row r="15" spans="1:13" x14ac:dyDescent="0.25">
      <c r="A15" s="435"/>
      <c r="B15" s="1072"/>
      <c r="C15" s="1073" t="s">
        <v>711</v>
      </c>
      <c r="D15" s="955">
        <v>296</v>
      </c>
      <c r="E15" s="955">
        <v>311</v>
      </c>
      <c r="F15" s="955">
        <v>107</v>
      </c>
      <c r="G15" s="955">
        <v>66</v>
      </c>
      <c r="H15" s="955">
        <v>109</v>
      </c>
      <c r="I15" s="956">
        <v>1</v>
      </c>
      <c r="J15" s="957">
        <v>0.6515151515151516</v>
      </c>
      <c r="K15" s="435"/>
      <c r="L15" s="1070"/>
      <c r="M15" s="1070"/>
    </row>
    <row r="16" spans="1:13" ht="15.75" thickBot="1" x14ac:dyDescent="0.3">
      <c r="A16" s="435"/>
      <c r="B16" s="962" t="s">
        <v>539</v>
      </c>
      <c r="C16" s="963"/>
      <c r="D16" s="964">
        <v>3619</v>
      </c>
      <c r="E16" s="964">
        <v>2622</v>
      </c>
      <c r="F16" s="964">
        <v>1935</v>
      </c>
      <c r="G16" s="964">
        <v>962</v>
      </c>
      <c r="H16" s="1074">
        <v>1532</v>
      </c>
      <c r="I16" s="966"/>
      <c r="J16" s="967">
        <v>0.59251559251559249</v>
      </c>
      <c r="K16" s="435"/>
      <c r="M16" s="1070"/>
    </row>
    <row r="17" spans="1:14" ht="15" customHeight="1" x14ac:dyDescent="0.25">
      <c r="A17" s="435"/>
      <c r="B17" s="968" t="s">
        <v>20</v>
      </c>
      <c r="C17" s="968"/>
      <c r="D17" s="968"/>
      <c r="E17" s="968"/>
      <c r="F17" s="968"/>
      <c r="G17" s="968"/>
      <c r="H17" s="968"/>
      <c r="I17" s="968"/>
      <c r="J17" s="968"/>
    </row>
    <row r="18" spans="1:14" ht="15.75" thickBot="1" x14ac:dyDescent="0.3">
      <c r="A18" s="435"/>
      <c r="B18" s="1150"/>
    </row>
    <row r="19" spans="1:14" x14ac:dyDescent="0.25">
      <c r="A19" s="435"/>
      <c r="B19" s="969" t="s">
        <v>712</v>
      </c>
      <c r="C19" s="937" t="s">
        <v>713</v>
      </c>
      <c r="D19" s="937" t="s">
        <v>25</v>
      </c>
      <c r="E19" s="970" t="s">
        <v>714</v>
      </c>
      <c r="F19" s="970"/>
      <c r="G19" s="970"/>
      <c r="H19" s="970"/>
      <c r="I19" s="970"/>
      <c r="J19" s="971" t="s">
        <v>7</v>
      </c>
      <c r="K19" s="972" t="s">
        <v>8</v>
      </c>
      <c r="L19" s="435"/>
    </row>
    <row r="20" spans="1:14" x14ac:dyDescent="0.25">
      <c r="A20" s="435"/>
      <c r="B20" s="973"/>
      <c r="C20" s="974"/>
      <c r="D20" s="974"/>
      <c r="E20" s="975" t="s">
        <v>715</v>
      </c>
      <c r="F20" s="975" t="s">
        <v>716</v>
      </c>
      <c r="G20" s="975" t="s">
        <v>717</v>
      </c>
      <c r="H20" s="975" t="s">
        <v>718</v>
      </c>
      <c r="I20" s="976" t="s">
        <v>719</v>
      </c>
      <c r="J20" s="977"/>
      <c r="K20" s="978"/>
      <c r="L20" s="435"/>
    </row>
    <row r="21" spans="1:14" x14ac:dyDescent="0.25">
      <c r="A21" s="435"/>
      <c r="B21" s="979" t="s">
        <v>720</v>
      </c>
      <c r="C21" s="1076" t="s">
        <v>26</v>
      </c>
      <c r="D21" s="1077" t="s">
        <v>27</v>
      </c>
      <c r="E21" s="982">
        <v>3587.2379319000001</v>
      </c>
      <c r="F21" s="982">
        <v>3147.1656529699994</v>
      </c>
      <c r="G21" s="982">
        <v>2297.8166804099997</v>
      </c>
      <c r="H21" s="982">
        <v>2459.5764619100005</v>
      </c>
      <c r="I21" s="983">
        <v>3036.6161026700001</v>
      </c>
      <c r="J21" s="984">
        <v>0.93123690300994144</v>
      </c>
      <c r="K21" s="985">
        <v>0.23460935234023816</v>
      </c>
      <c r="L21" s="435"/>
      <c r="M21" s="1070"/>
      <c r="N21" s="1070"/>
    </row>
    <row r="22" spans="1:14" ht="25.5" x14ac:dyDescent="0.25">
      <c r="A22" s="435"/>
      <c r="B22" s="986"/>
      <c r="C22" s="1076" t="s">
        <v>44</v>
      </c>
      <c r="D22" s="1077" t="s">
        <v>45</v>
      </c>
      <c r="E22" s="982">
        <v>235.39669085999998</v>
      </c>
      <c r="F22" s="982">
        <v>127.97921284</v>
      </c>
      <c r="G22" s="982">
        <v>38.514986089999994</v>
      </c>
      <c r="H22" s="982">
        <v>76.577806809999998</v>
      </c>
      <c r="I22" s="983">
        <v>95.00770584</v>
      </c>
      <c r="J22" s="984">
        <v>2.9135945656985799E-2</v>
      </c>
      <c r="K22" s="985">
        <v>0.24066893265469336</v>
      </c>
      <c r="L22" s="435"/>
      <c r="M22" s="1070"/>
      <c r="N22" s="1070"/>
    </row>
    <row r="23" spans="1:14" x14ac:dyDescent="0.25">
      <c r="A23" s="435"/>
      <c r="B23" s="986"/>
      <c r="C23" s="980" t="s">
        <v>792</v>
      </c>
      <c r="D23" s="981" t="s">
        <v>793</v>
      </c>
      <c r="E23" s="982">
        <v>0</v>
      </c>
      <c r="F23" s="982">
        <v>0</v>
      </c>
      <c r="G23" s="982">
        <v>0</v>
      </c>
      <c r="H23" s="982">
        <v>0</v>
      </c>
      <c r="I23" s="983">
        <v>72.172762819999988</v>
      </c>
      <c r="J23" s="984">
        <v>2.2133169902864003E-2</v>
      </c>
      <c r="K23" s="985" t="s">
        <v>263</v>
      </c>
      <c r="L23" s="435"/>
      <c r="M23" s="1070"/>
      <c r="N23" s="1070"/>
    </row>
    <row r="24" spans="1:14" x14ac:dyDescent="0.25">
      <c r="A24" s="435"/>
      <c r="B24" s="986"/>
      <c r="C24" s="987" t="s">
        <v>61</v>
      </c>
      <c r="D24" s="988"/>
      <c r="E24" s="982">
        <v>290.03458319000021</v>
      </c>
      <c r="F24" s="982">
        <v>200.48506516000006</v>
      </c>
      <c r="G24" s="982">
        <v>136.24454574000001</v>
      </c>
      <c r="H24" s="982">
        <v>57.415784239999994</v>
      </c>
      <c r="I24" s="983">
        <v>57.045103709999999</v>
      </c>
      <c r="J24" s="984">
        <v>1.7493981430208576E-2</v>
      </c>
      <c r="K24" s="985">
        <v>-6.4560736199393842E-3</v>
      </c>
      <c r="L24" s="435"/>
      <c r="M24" s="1070"/>
      <c r="N24" s="1070"/>
    </row>
    <row r="25" spans="1:14" x14ac:dyDescent="0.25">
      <c r="A25" s="435"/>
      <c r="B25" s="989"/>
      <c r="C25" s="990" t="s">
        <v>12</v>
      </c>
      <c r="D25" s="991"/>
      <c r="E25" s="992">
        <v>4112.6692059500001</v>
      </c>
      <c r="F25" s="992">
        <v>3475.6299309699994</v>
      </c>
      <c r="G25" s="992">
        <v>2472.5762122399997</v>
      </c>
      <c r="H25" s="992">
        <v>2593.5700529600003</v>
      </c>
      <c r="I25" s="993">
        <v>3260.8416750400006</v>
      </c>
      <c r="J25" s="994">
        <v>1</v>
      </c>
      <c r="K25" s="995">
        <v>0.25727919757496198</v>
      </c>
      <c r="L25" s="435"/>
      <c r="M25" s="1070"/>
      <c r="N25" s="1070"/>
    </row>
    <row r="26" spans="1:14" ht="25.5" x14ac:dyDescent="0.25">
      <c r="A26" s="435"/>
      <c r="B26" s="979" t="s">
        <v>728</v>
      </c>
      <c r="C26" s="980" t="s">
        <v>788</v>
      </c>
      <c r="D26" s="981" t="s">
        <v>789</v>
      </c>
      <c r="E26" s="982">
        <v>174.06651271000001</v>
      </c>
      <c r="F26" s="982">
        <v>135.25599874</v>
      </c>
      <c r="G26" s="982">
        <v>0</v>
      </c>
      <c r="H26" s="982">
        <v>0</v>
      </c>
      <c r="I26" s="983">
        <v>64.732401999999993</v>
      </c>
      <c r="J26" s="984">
        <v>0.60386934469544984</v>
      </c>
      <c r="K26" s="985" t="s">
        <v>263</v>
      </c>
      <c r="L26" s="435"/>
      <c r="M26" s="1070"/>
      <c r="N26" s="1070"/>
    </row>
    <row r="27" spans="1:14" x14ac:dyDescent="0.25">
      <c r="A27" s="435"/>
      <c r="B27" s="986"/>
      <c r="C27" s="1076">
        <v>27101940</v>
      </c>
      <c r="D27" s="1077" t="s">
        <v>787</v>
      </c>
      <c r="E27" s="982">
        <v>20.3300895</v>
      </c>
      <c r="F27" s="982">
        <v>47.111738390000006</v>
      </c>
      <c r="G27" s="982">
        <v>29.388254079999999</v>
      </c>
      <c r="H27" s="982">
        <v>17.414784600000001</v>
      </c>
      <c r="I27" s="983">
        <v>28.651161340000002</v>
      </c>
      <c r="J27" s="984">
        <v>0.267278171187737</v>
      </c>
      <c r="K27" s="985">
        <v>0.64522054094197645</v>
      </c>
      <c r="L27" s="435"/>
      <c r="M27" s="1070"/>
      <c r="N27" s="1070"/>
    </row>
    <row r="28" spans="1:14" x14ac:dyDescent="0.25">
      <c r="A28" s="435"/>
      <c r="B28" s="986"/>
      <c r="C28" s="1076" t="s">
        <v>794</v>
      </c>
      <c r="D28" s="1077" t="s">
        <v>795</v>
      </c>
      <c r="E28" s="982">
        <v>5.52215013</v>
      </c>
      <c r="F28" s="982">
        <v>3.2834736000000002</v>
      </c>
      <c r="G28" s="982">
        <v>3.0600227700000002</v>
      </c>
      <c r="H28" s="982">
        <v>1.8504161800000001</v>
      </c>
      <c r="I28" s="983">
        <v>5.1502303700000001</v>
      </c>
      <c r="J28" s="984">
        <v>4.804496886369989E-2</v>
      </c>
      <c r="K28" s="985">
        <v>1.7832821749321277</v>
      </c>
      <c r="L28" s="435"/>
      <c r="M28" s="1070"/>
      <c r="N28" s="1070"/>
    </row>
    <row r="29" spans="1:14" x14ac:dyDescent="0.25">
      <c r="A29" s="435"/>
      <c r="B29" s="986"/>
      <c r="C29" s="987" t="s">
        <v>61</v>
      </c>
      <c r="D29" s="988"/>
      <c r="E29" s="982">
        <v>184.52906456000005</v>
      </c>
      <c r="F29" s="982">
        <v>51.597801850000018</v>
      </c>
      <c r="G29" s="982">
        <v>18.903440690000004</v>
      </c>
      <c r="H29" s="982">
        <v>7.2357890500000002</v>
      </c>
      <c r="I29" s="983">
        <v>8.6622455799999987</v>
      </c>
      <c r="J29" s="984">
        <v>8.0807515253113221E-2</v>
      </c>
      <c r="K29" s="985">
        <v>0.19713904318423969</v>
      </c>
      <c r="L29" s="435"/>
      <c r="M29" s="1070"/>
      <c r="N29" s="1070"/>
    </row>
    <row r="30" spans="1:14" x14ac:dyDescent="0.25">
      <c r="A30" s="435"/>
      <c r="B30" s="989"/>
      <c r="C30" s="990" t="s">
        <v>735</v>
      </c>
      <c r="D30" s="991"/>
      <c r="E30" s="992">
        <v>384.44781690000008</v>
      </c>
      <c r="F30" s="992">
        <v>237.24901258000003</v>
      </c>
      <c r="G30" s="992">
        <v>51.351717540000003</v>
      </c>
      <c r="H30" s="992">
        <v>26.500989830000002</v>
      </c>
      <c r="I30" s="993">
        <v>107.19603929</v>
      </c>
      <c r="J30" s="994">
        <v>1</v>
      </c>
      <c r="K30" s="995">
        <v>3.0449824696227203</v>
      </c>
      <c r="L30" s="435"/>
      <c r="M30" s="1070"/>
      <c r="N30" s="1070"/>
    </row>
    <row r="31" spans="1:14" ht="15.75" thickBot="1" x14ac:dyDescent="0.3">
      <c r="A31" s="435"/>
      <c r="B31" s="998" t="s">
        <v>796</v>
      </c>
      <c r="C31" s="998"/>
      <c r="D31" s="999"/>
      <c r="E31" s="1000">
        <v>4497.1170228500005</v>
      </c>
      <c r="F31" s="1000">
        <v>3712.8789435499993</v>
      </c>
      <c r="G31" s="1000">
        <v>2523.9279297799999</v>
      </c>
      <c r="H31" s="1000">
        <v>2620.0710427900008</v>
      </c>
      <c r="I31" s="1001">
        <v>3368.0377143300007</v>
      </c>
      <c r="J31" s="1002"/>
      <c r="K31" s="1003">
        <v>0.2854757215833057</v>
      </c>
      <c r="L31" s="435"/>
      <c r="M31" s="1070"/>
      <c r="N31" s="1070"/>
    </row>
    <row r="32" spans="1:14" ht="15" customHeight="1" x14ac:dyDescent="0.25">
      <c r="A32" s="435"/>
      <c r="B32" s="968" t="s">
        <v>20</v>
      </c>
      <c r="C32" s="968"/>
      <c r="D32" s="968"/>
      <c r="E32" s="968"/>
      <c r="F32" s="968"/>
      <c r="G32" s="968"/>
      <c r="H32" s="968"/>
      <c r="I32" s="968"/>
      <c r="J32" s="968"/>
      <c r="K32" s="968"/>
    </row>
    <row r="33" spans="1:15" x14ac:dyDescent="0.25">
      <c r="A33" s="435"/>
      <c r="B33" s="1079" t="s">
        <v>737</v>
      </c>
    </row>
    <row r="34" spans="1:15" x14ac:dyDescent="0.25">
      <c r="A34" s="435"/>
      <c r="B34" s="1150"/>
    </row>
    <row r="35" spans="1:15" ht="15.75" thickBot="1" x14ac:dyDescent="0.3">
      <c r="A35" s="435"/>
      <c r="B35" s="1150"/>
    </row>
    <row r="36" spans="1:15" x14ac:dyDescent="0.25">
      <c r="A36" s="435"/>
      <c r="B36" s="969" t="s">
        <v>738</v>
      </c>
      <c r="C36" s="970" t="s">
        <v>739</v>
      </c>
      <c r="D36" s="970"/>
      <c r="E36" s="970"/>
      <c r="F36" s="970"/>
      <c r="G36" s="970"/>
      <c r="H36" s="971" t="s">
        <v>7</v>
      </c>
      <c r="I36" s="972" t="s">
        <v>8</v>
      </c>
      <c r="J36" s="435"/>
    </row>
    <row r="37" spans="1:15" x14ac:dyDescent="0.25">
      <c r="A37" s="435"/>
      <c r="B37" s="973"/>
      <c r="C37" s="1007" t="s">
        <v>715</v>
      </c>
      <c r="D37" s="1007" t="s">
        <v>716</v>
      </c>
      <c r="E37" s="1007" t="s">
        <v>717</v>
      </c>
      <c r="F37" s="1007" t="s">
        <v>718</v>
      </c>
      <c r="G37" s="1008" t="s">
        <v>719</v>
      </c>
      <c r="H37" s="977"/>
      <c r="I37" s="978"/>
      <c r="J37" s="435"/>
    </row>
    <row r="38" spans="1:15" x14ac:dyDescent="0.25">
      <c r="A38" s="435"/>
      <c r="B38" s="1009" t="s">
        <v>508</v>
      </c>
      <c r="C38" s="1164">
        <v>0.52176669999999992</v>
      </c>
      <c r="D38" s="1164">
        <v>0.42303435000000006</v>
      </c>
      <c r="E38" s="1164">
        <v>0.25409836000000002</v>
      </c>
      <c r="F38" s="1164">
        <v>0.23108812000000006</v>
      </c>
      <c r="G38" s="1165">
        <v>0.19348639000000001</v>
      </c>
      <c r="H38" s="1166">
        <v>1.2568338677313226E-2</v>
      </c>
      <c r="I38" s="1167">
        <v>-0.16271598038012536</v>
      </c>
      <c r="J38" s="435"/>
      <c r="K38" s="1070"/>
      <c r="L38" s="1070"/>
    </row>
    <row r="39" spans="1:15" x14ac:dyDescent="0.25">
      <c r="A39" s="435"/>
      <c r="B39" s="1009" t="s">
        <v>509</v>
      </c>
      <c r="C39" s="1164">
        <v>53.056531189999987</v>
      </c>
      <c r="D39" s="1164">
        <v>33.485563399999997</v>
      </c>
      <c r="E39" s="1164">
        <v>9.8431592599999966</v>
      </c>
      <c r="F39" s="1164">
        <v>5.0789357199999996</v>
      </c>
      <c r="G39" s="1165">
        <v>8.1058180700000015</v>
      </c>
      <c r="H39" s="1166">
        <v>0.52653143593430762</v>
      </c>
      <c r="I39" s="1167">
        <v>0.59596783989225255</v>
      </c>
      <c r="J39" s="435"/>
      <c r="K39" s="1070"/>
      <c r="L39" s="1070"/>
    </row>
    <row r="40" spans="1:15" ht="25.5" x14ac:dyDescent="0.25">
      <c r="A40" s="435"/>
      <c r="B40" s="1009" t="s">
        <v>510</v>
      </c>
      <c r="C40" s="1164">
        <v>4.6186182100000002</v>
      </c>
      <c r="D40" s="1164">
        <v>7.41702774</v>
      </c>
      <c r="E40" s="1164">
        <v>6.1552150899999996</v>
      </c>
      <c r="F40" s="1164">
        <v>4.23685782</v>
      </c>
      <c r="G40" s="1165">
        <v>7.0903654000000005</v>
      </c>
      <c r="H40" s="1166">
        <v>0.4605704499065979</v>
      </c>
      <c r="I40" s="1167">
        <v>0.67349618543489398</v>
      </c>
      <c r="J40" s="435"/>
      <c r="K40" s="1070"/>
      <c r="L40" s="1070"/>
    </row>
    <row r="41" spans="1:15" x14ac:dyDescent="0.25">
      <c r="A41" s="435"/>
      <c r="B41" s="1009" t="s">
        <v>740</v>
      </c>
      <c r="C41" s="1164">
        <v>0</v>
      </c>
      <c r="D41" s="1164">
        <v>0</v>
      </c>
      <c r="E41" s="1164">
        <v>1.2136870000000001E-2</v>
      </c>
      <c r="F41" s="1164">
        <v>0</v>
      </c>
      <c r="G41" s="1165">
        <v>0</v>
      </c>
      <c r="H41" s="1166">
        <v>0</v>
      </c>
      <c r="I41" s="1167" t="s">
        <v>263</v>
      </c>
      <c r="J41" s="435"/>
      <c r="K41" s="1070"/>
      <c r="L41" s="1070"/>
    </row>
    <row r="42" spans="1:15" x14ac:dyDescent="0.25">
      <c r="A42" s="435"/>
      <c r="B42" s="1009" t="s">
        <v>512</v>
      </c>
      <c r="C42" s="1164">
        <v>2.4089000000000003E-3</v>
      </c>
      <c r="D42" s="1164">
        <v>5.3653519999999996E-2</v>
      </c>
      <c r="E42" s="1164">
        <v>1.1410399999999999E-2</v>
      </c>
      <c r="F42" s="1164">
        <v>1.1155499999999999E-3</v>
      </c>
      <c r="G42" s="1165">
        <v>5.0768099999999993E-3</v>
      </c>
      <c r="H42" s="1166">
        <v>3.2977548178127951E-4</v>
      </c>
      <c r="I42" s="1167">
        <v>3.5509479628882614</v>
      </c>
      <c r="J42" s="435"/>
      <c r="K42" s="1070"/>
      <c r="L42" s="1070"/>
    </row>
    <row r="43" spans="1:15" ht="15.75" thickBot="1" x14ac:dyDescent="0.3">
      <c r="A43" s="435"/>
      <c r="B43" s="1014" t="s">
        <v>528</v>
      </c>
      <c r="C43" s="1168">
        <v>58.199324999999988</v>
      </c>
      <c r="D43" s="1168">
        <v>41.379279009999998</v>
      </c>
      <c r="E43" s="1168">
        <v>16.276019979999994</v>
      </c>
      <c r="F43" s="1168">
        <v>9.5479972100000001</v>
      </c>
      <c r="G43" s="1169">
        <v>15.394746670000002</v>
      </c>
      <c r="H43" s="1170">
        <v>1</v>
      </c>
      <c r="I43" s="1171">
        <v>0.61235349481213364</v>
      </c>
      <c r="J43" s="435"/>
      <c r="K43" s="1070"/>
      <c r="L43" s="1070"/>
    </row>
    <row r="44" spans="1:15" ht="15" customHeight="1" x14ac:dyDescent="0.25">
      <c r="A44" s="435"/>
      <c r="B44" s="1019" t="s">
        <v>428</v>
      </c>
      <c r="C44" s="1019"/>
      <c r="D44" s="1019"/>
      <c r="E44" s="1019"/>
      <c r="F44" s="1019"/>
      <c r="G44" s="1019"/>
      <c r="H44" s="1019"/>
      <c r="I44" s="1019"/>
    </row>
    <row r="45" spans="1:15" x14ac:dyDescent="0.25">
      <c r="A45" s="435"/>
      <c r="B45" s="1150"/>
    </row>
    <row r="46" spans="1:15" x14ac:dyDescent="0.25">
      <c r="A46" s="435"/>
      <c r="B46" s="1150"/>
    </row>
    <row r="47" spans="1:15" ht="15.75" thickBot="1" x14ac:dyDescent="0.3">
      <c r="A47" s="435"/>
      <c r="B47" s="1089"/>
    </row>
    <row r="48" spans="1:15" x14ac:dyDescent="0.25">
      <c r="A48" s="435"/>
      <c r="B48" s="934" t="s">
        <v>741</v>
      </c>
      <c r="C48" s="935"/>
      <c r="D48" s="935"/>
      <c r="E48" s="935"/>
      <c r="F48" s="935"/>
      <c r="G48" s="935"/>
      <c r="H48" s="935"/>
      <c r="I48" s="935"/>
      <c r="J48" s="935"/>
      <c r="K48" s="935"/>
      <c r="L48" s="935"/>
      <c r="M48" s="935"/>
      <c r="N48" s="1020"/>
      <c r="O48" s="435"/>
    </row>
    <row r="49" spans="1:15" x14ac:dyDescent="0.25">
      <c r="A49" s="435"/>
      <c r="B49" s="940" t="s">
        <v>613</v>
      </c>
      <c r="C49" s="1021" t="s">
        <v>705</v>
      </c>
      <c r="D49" s="941" t="s">
        <v>614</v>
      </c>
      <c r="E49" s="941">
        <v>2016</v>
      </c>
      <c r="F49" s="941"/>
      <c r="G49" s="941"/>
      <c r="H49" s="941"/>
      <c r="I49" s="941"/>
      <c r="J49" s="1022">
        <v>2017</v>
      </c>
      <c r="K49" s="1022"/>
      <c r="L49" s="1022"/>
      <c r="M49" s="1022"/>
      <c r="N49" s="1023"/>
      <c r="O49" s="435"/>
    </row>
    <row r="50" spans="1:15" x14ac:dyDescent="0.25">
      <c r="A50" s="435"/>
      <c r="B50" s="940"/>
      <c r="C50" s="1021"/>
      <c r="D50" s="941"/>
      <c r="E50" s="941" t="s">
        <v>617</v>
      </c>
      <c r="F50" s="941"/>
      <c r="G50" s="941"/>
      <c r="H50" s="1024" t="s">
        <v>742</v>
      </c>
      <c r="I50" s="1024" t="s">
        <v>743</v>
      </c>
      <c r="J50" s="1022" t="s">
        <v>617</v>
      </c>
      <c r="K50" s="1022"/>
      <c r="L50" s="1022"/>
      <c r="M50" s="1025" t="s">
        <v>618</v>
      </c>
      <c r="N50" s="1026" t="s">
        <v>743</v>
      </c>
      <c r="O50" s="435"/>
    </row>
    <row r="51" spans="1:15" x14ac:dyDescent="0.25">
      <c r="A51" s="435"/>
      <c r="B51" s="940"/>
      <c r="C51" s="1021"/>
      <c r="D51" s="941"/>
      <c r="E51" s="1027" t="s">
        <v>744</v>
      </c>
      <c r="F51" s="1027" t="s">
        <v>745</v>
      </c>
      <c r="G51" s="1027" t="s">
        <v>746</v>
      </c>
      <c r="H51" s="1024"/>
      <c r="I51" s="1024"/>
      <c r="J51" s="1028" t="s">
        <v>744</v>
      </c>
      <c r="K51" s="1028" t="s">
        <v>745</v>
      </c>
      <c r="L51" s="1028" t="s">
        <v>746</v>
      </c>
      <c r="M51" s="1025"/>
      <c r="N51" s="1026"/>
      <c r="O51" s="435"/>
    </row>
    <row r="52" spans="1:15" x14ac:dyDescent="0.25">
      <c r="A52" s="435"/>
      <c r="B52" s="1029" t="s">
        <v>227</v>
      </c>
      <c r="C52" s="1096" t="s">
        <v>599</v>
      </c>
      <c r="D52" s="1153" t="s">
        <v>628</v>
      </c>
      <c r="E52" s="1032">
        <v>12780</v>
      </c>
      <c r="F52" s="1032">
        <v>61</v>
      </c>
      <c r="G52" s="1032">
        <v>1</v>
      </c>
      <c r="H52" s="1032">
        <v>45987</v>
      </c>
      <c r="I52" s="1032">
        <v>1.52</v>
      </c>
      <c r="J52" s="1172">
        <v>14961</v>
      </c>
      <c r="K52" s="1172">
        <v>78</v>
      </c>
      <c r="L52" s="1172">
        <v>0</v>
      </c>
      <c r="M52" s="1172">
        <v>53995</v>
      </c>
      <c r="N52" s="1173">
        <v>0</v>
      </c>
      <c r="O52" s="435"/>
    </row>
    <row r="53" spans="1:15" x14ac:dyDescent="0.25">
      <c r="A53" s="435"/>
      <c r="B53" s="1029"/>
      <c r="C53" s="1096" t="s">
        <v>603</v>
      </c>
      <c r="D53" s="1153" t="s">
        <v>628</v>
      </c>
      <c r="E53" s="1032">
        <v>10147</v>
      </c>
      <c r="F53" s="1032">
        <v>56</v>
      </c>
      <c r="G53" s="1032">
        <v>0</v>
      </c>
      <c r="H53" s="1032">
        <v>36285</v>
      </c>
      <c r="I53" s="1032">
        <v>0</v>
      </c>
      <c r="J53" s="1172">
        <v>11141</v>
      </c>
      <c r="K53" s="1172">
        <v>77</v>
      </c>
      <c r="L53" s="1032">
        <v>1</v>
      </c>
      <c r="M53" s="1172">
        <v>40615</v>
      </c>
      <c r="N53" s="1155">
        <v>0</v>
      </c>
      <c r="O53" s="435"/>
    </row>
    <row r="54" spans="1:15" ht="15.75" thickBot="1" x14ac:dyDescent="0.3">
      <c r="A54" s="435"/>
      <c r="B54" s="1041" t="s">
        <v>539</v>
      </c>
      <c r="C54" s="1042"/>
      <c r="D54" s="1042"/>
      <c r="E54" s="1043">
        <f>+E52+E53</f>
        <v>22927</v>
      </c>
      <c r="F54" s="1043">
        <f t="shared" ref="F54:N54" si="0">+F52+F53</f>
        <v>117</v>
      </c>
      <c r="G54" s="1043">
        <f t="shared" si="0"/>
        <v>1</v>
      </c>
      <c r="H54" s="1043">
        <f t="shared" si="0"/>
        <v>82272</v>
      </c>
      <c r="I54" s="1043">
        <f t="shared" si="0"/>
        <v>1.52</v>
      </c>
      <c r="J54" s="1043">
        <f t="shared" si="0"/>
        <v>26102</v>
      </c>
      <c r="K54" s="1043">
        <f t="shared" si="0"/>
        <v>155</v>
      </c>
      <c r="L54" s="1043">
        <f t="shared" si="0"/>
        <v>1</v>
      </c>
      <c r="M54" s="1043">
        <f t="shared" si="0"/>
        <v>94610</v>
      </c>
      <c r="N54" s="1044">
        <f t="shared" si="0"/>
        <v>0</v>
      </c>
      <c r="O54" s="435"/>
    </row>
    <row r="55" spans="1:15" x14ac:dyDescent="0.25">
      <c r="B55" s="1163" t="s">
        <v>747</v>
      </c>
      <c r="C55" s="1163"/>
      <c r="D55" s="1163"/>
      <c r="E55" s="1163"/>
      <c r="F55" s="1163"/>
      <c r="G55" s="1163"/>
      <c r="H55" s="1163"/>
      <c r="I55" s="1163"/>
      <c r="J55" s="1163"/>
      <c r="K55" s="1163"/>
      <c r="L55" s="1163"/>
      <c r="M55" s="1163"/>
      <c r="N55" s="1163"/>
    </row>
    <row r="56" spans="1:15" x14ac:dyDescent="0.25">
      <c r="B56" s="1045" t="s">
        <v>663</v>
      </c>
      <c r="C56" s="1045"/>
      <c r="D56" s="1045"/>
      <c r="E56" s="1045"/>
      <c r="F56" s="1045"/>
      <c r="G56" s="1045"/>
      <c r="H56" s="1045"/>
      <c r="I56" s="1045"/>
      <c r="J56" s="1045"/>
      <c r="K56" s="1045"/>
      <c r="L56" s="1045"/>
      <c r="M56" s="1045"/>
      <c r="N56" s="1045"/>
    </row>
  </sheetData>
  <mergeCells count="44">
    <mergeCell ref="B56:N56"/>
    <mergeCell ref="J50:L50"/>
    <mergeCell ref="M50:M51"/>
    <mergeCell ref="N50:N51"/>
    <mergeCell ref="B52:B53"/>
    <mergeCell ref="B54:D54"/>
    <mergeCell ref="B55:N55"/>
    <mergeCell ref="B44:I44"/>
    <mergeCell ref="B48:N48"/>
    <mergeCell ref="B49:B51"/>
    <mergeCell ref="C49:C51"/>
    <mergeCell ref="D49:D51"/>
    <mergeCell ref="E49:I49"/>
    <mergeCell ref="J49:N49"/>
    <mergeCell ref="E50:G50"/>
    <mergeCell ref="H50:H51"/>
    <mergeCell ref="I50:I51"/>
    <mergeCell ref="B31:D31"/>
    <mergeCell ref="B32:K32"/>
    <mergeCell ref="B36:B37"/>
    <mergeCell ref="C36:G36"/>
    <mergeCell ref="H36:H37"/>
    <mergeCell ref="I36:I37"/>
    <mergeCell ref="K19:K20"/>
    <mergeCell ref="B21:B25"/>
    <mergeCell ref="C24:D24"/>
    <mergeCell ref="C25:D25"/>
    <mergeCell ref="B26:B30"/>
    <mergeCell ref="C29:D29"/>
    <mergeCell ref="C30:D30"/>
    <mergeCell ref="B10:B15"/>
    <mergeCell ref="B16:C16"/>
    <mergeCell ref="B17:J17"/>
    <mergeCell ref="B19:B20"/>
    <mergeCell ref="C19:C20"/>
    <mergeCell ref="D19:D20"/>
    <mergeCell ref="E19:I19"/>
    <mergeCell ref="J19:J20"/>
    <mergeCell ref="B4:B5"/>
    <mergeCell ref="C4:C5"/>
    <mergeCell ref="D4:H4"/>
    <mergeCell ref="I4:I5"/>
    <mergeCell ref="J4:J5"/>
    <mergeCell ref="B6:B9"/>
  </mergeCells>
  <pageMargins left="0.7" right="0.7" top="0.75" bottom="0.75" header="0.3" footer="0.3"/>
  <pageSetup paperSize="183" scale="55"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pageSetUpPr fitToPage="1"/>
  </sheetPr>
  <dimension ref="A1:O58"/>
  <sheetViews>
    <sheetView workbookViewId="0">
      <selection activeCell="K40" sqref="K40:L45"/>
    </sheetView>
  </sheetViews>
  <sheetFormatPr baseColWidth="10" defaultRowHeight="15" x14ac:dyDescent="0.25"/>
  <cols>
    <col min="1" max="1" width="11.42578125" style="102"/>
    <col min="2" max="2" width="34.7109375" style="102" customWidth="1"/>
    <col min="3" max="3" width="30.5703125" style="102" customWidth="1"/>
    <col min="4" max="4" width="32.140625" style="102" customWidth="1"/>
    <col min="5" max="16384" width="11.42578125" style="102"/>
  </cols>
  <sheetData>
    <row r="1" spans="1:13" x14ac:dyDescent="0.25">
      <c r="B1" s="931" t="s">
        <v>797</v>
      </c>
    </row>
    <row r="2" spans="1:13" x14ac:dyDescent="0.25">
      <c r="B2" s="1150"/>
    </row>
    <row r="3" spans="1:13" ht="15.75" thickBot="1" x14ac:dyDescent="0.3">
      <c r="B3" s="1150"/>
    </row>
    <row r="4" spans="1:13" ht="15" customHeight="1" x14ac:dyDescent="0.25">
      <c r="A4" s="435"/>
      <c r="B4" s="934" t="s">
        <v>705</v>
      </c>
      <c r="C4" s="935" t="s">
        <v>706</v>
      </c>
      <c r="D4" s="936" t="s">
        <v>707</v>
      </c>
      <c r="E4" s="937"/>
      <c r="F4" s="937"/>
      <c r="G4" s="937"/>
      <c r="H4" s="937"/>
      <c r="I4" s="1063" t="s">
        <v>7</v>
      </c>
      <c r="J4" s="1064" t="s">
        <v>8</v>
      </c>
      <c r="K4" s="435"/>
    </row>
    <row r="5" spans="1:13" x14ac:dyDescent="0.25">
      <c r="A5" s="435"/>
      <c r="B5" s="940"/>
      <c r="C5" s="941"/>
      <c r="D5" s="942">
        <v>2013</v>
      </c>
      <c r="E5" s="942">
        <v>2014</v>
      </c>
      <c r="F5" s="942">
        <v>2015</v>
      </c>
      <c r="G5" s="942">
        <v>2016</v>
      </c>
      <c r="H5" s="1065">
        <v>2017</v>
      </c>
      <c r="I5" s="1066"/>
      <c r="J5" s="1067"/>
      <c r="K5" s="435"/>
    </row>
    <row r="6" spans="1:13" x14ac:dyDescent="0.25">
      <c r="A6" s="435"/>
      <c r="B6" s="1068" t="s">
        <v>708</v>
      </c>
      <c r="C6" s="409" t="s">
        <v>690</v>
      </c>
      <c r="D6" s="947">
        <v>41334</v>
      </c>
      <c r="E6" s="947">
        <v>38611</v>
      </c>
      <c r="F6" s="947">
        <v>37910</v>
      </c>
      <c r="G6" s="947">
        <v>36118</v>
      </c>
      <c r="H6" s="948">
        <v>38420</v>
      </c>
      <c r="I6" s="1111">
        <v>0.95772260444710344</v>
      </c>
      <c r="J6" s="1112">
        <v>6.373553352898842E-2</v>
      </c>
      <c r="K6" s="435"/>
      <c r="L6" s="1070"/>
      <c r="M6" s="1070"/>
    </row>
    <row r="7" spans="1:13" x14ac:dyDescent="0.25">
      <c r="A7" s="435"/>
      <c r="B7" s="1071"/>
      <c r="C7" s="409" t="s">
        <v>691</v>
      </c>
      <c r="D7" s="947">
        <v>291</v>
      </c>
      <c r="E7" s="947">
        <v>251</v>
      </c>
      <c r="F7" s="947">
        <v>235</v>
      </c>
      <c r="G7" s="947">
        <v>215</v>
      </c>
      <c r="H7" s="948">
        <v>275</v>
      </c>
      <c r="I7" s="1111">
        <v>6.8551201515604744E-3</v>
      </c>
      <c r="J7" s="1112">
        <v>0.27906976744186052</v>
      </c>
      <c r="K7" s="435"/>
      <c r="L7" s="1070"/>
      <c r="M7" s="1070"/>
    </row>
    <row r="8" spans="1:13" x14ac:dyDescent="0.25">
      <c r="A8" s="435"/>
      <c r="B8" s="1071"/>
      <c r="C8" s="409" t="s">
        <v>692</v>
      </c>
      <c r="D8" s="947">
        <v>986</v>
      </c>
      <c r="E8" s="947">
        <v>854</v>
      </c>
      <c r="F8" s="947">
        <v>809</v>
      </c>
      <c r="G8" s="947">
        <v>760</v>
      </c>
      <c r="H8" s="948">
        <v>1421</v>
      </c>
      <c r="I8" s="1111">
        <v>3.5422275401336127E-2</v>
      </c>
      <c r="J8" s="1112">
        <v>0.86973684210526314</v>
      </c>
      <c r="K8" s="435"/>
      <c r="L8" s="1070"/>
      <c r="M8" s="1070"/>
    </row>
    <row r="9" spans="1:13" x14ac:dyDescent="0.25">
      <c r="A9" s="435"/>
      <c r="B9" s="1072"/>
      <c r="C9" s="1073" t="s">
        <v>709</v>
      </c>
      <c r="D9" s="955">
        <v>42611</v>
      </c>
      <c r="E9" s="955">
        <v>39716</v>
      </c>
      <c r="F9" s="955">
        <v>38954</v>
      </c>
      <c r="G9" s="955">
        <v>37093</v>
      </c>
      <c r="H9" s="955">
        <v>40116</v>
      </c>
      <c r="I9" s="1113">
        <v>1</v>
      </c>
      <c r="J9" s="1114">
        <v>8.14978567384681E-2</v>
      </c>
      <c r="K9" s="435"/>
      <c r="L9" s="1070"/>
      <c r="M9" s="1070"/>
    </row>
    <row r="10" spans="1:13" x14ac:dyDescent="0.25">
      <c r="A10" s="435"/>
      <c r="B10" s="1068" t="s">
        <v>710</v>
      </c>
      <c r="C10" s="409" t="s">
        <v>698</v>
      </c>
      <c r="D10" s="947">
        <v>82932</v>
      </c>
      <c r="E10" s="947">
        <v>75494</v>
      </c>
      <c r="F10" s="947">
        <v>79322</v>
      </c>
      <c r="G10" s="947">
        <v>79610</v>
      </c>
      <c r="H10" s="948">
        <v>81581</v>
      </c>
      <c r="I10" s="1111">
        <v>0.96535280266007173</v>
      </c>
      <c r="J10" s="1112">
        <v>2.4758196206506655E-2</v>
      </c>
      <c r="K10" s="435"/>
      <c r="L10" s="1070"/>
      <c r="M10" s="1070"/>
    </row>
    <row r="11" spans="1:13" x14ac:dyDescent="0.25">
      <c r="A11" s="435"/>
      <c r="B11" s="1071"/>
      <c r="C11" s="409" t="s">
        <v>699</v>
      </c>
      <c r="D11" s="947">
        <v>2034</v>
      </c>
      <c r="E11" s="947">
        <v>1963</v>
      </c>
      <c r="F11" s="947">
        <v>2823</v>
      </c>
      <c r="G11" s="947">
        <v>2134</v>
      </c>
      <c r="H11" s="948">
        <v>1668</v>
      </c>
      <c r="I11" s="1111">
        <v>1.9737542746926361E-2</v>
      </c>
      <c r="J11" s="1112">
        <v>-0.21836925960637299</v>
      </c>
      <c r="K11" s="435"/>
      <c r="L11" s="1070"/>
      <c r="M11" s="1070"/>
    </row>
    <row r="12" spans="1:13" x14ac:dyDescent="0.25">
      <c r="A12" s="435"/>
      <c r="B12" s="1071"/>
      <c r="C12" s="409" t="s">
        <v>700</v>
      </c>
      <c r="D12" s="947">
        <v>195</v>
      </c>
      <c r="E12" s="947">
        <v>192</v>
      </c>
      <c r="F12" s="947">
        <v>170</v>
      </c>
      <c r="G12" s="947">
        <v>148</v>
      </c>
      <c r="H12" s="948">
        <v>111</v>
      </c>
      <c r="I12" s="1111">
        <v>1.3134695712882652E-3</v>
      </c>
      <c r="J12" s="1112">
        <v>-0.25</v>
      </c>
      <c r="K12" s="435"/>
      <c r="L12" s="1070"/>
      <c r="M12" s="1070"/>
    </row>
    <row r="13" spans="1:13" x14ac:dyDescent="0.25">
      <c r="A13" s="435"/>
      <c r="B13" s="1071"/>
      <c r="C13" s="409" t="s">
        <v>701</v>
      </c>
      <c r="D13" s="947">
        <v>1437</v>
      </c>
      <c r="E13" s="947">
        <v>1147</v>
      </c>
      <c r="F13" s="947">
        <v>1110</v>
      </c>
      <c r="G13" s="947">
        <v>1076</v>
      </c>
      <c r="H13" s="948">
        <v>1148</v>
      </c>
      <c r="I13" s="1111">
        <v>1.3584351962512868E-2</v>
      </c>
      <c r="J13" s="1112">
        <v>6.6914498141263934E-2</v>
      </c>
      <c r="K13" s="435"/>
      <c r="L13" s="1070"/>
      <c r="M13" s="1070"/>
    </row>
    <row r="14" spans="1:13" ht="24" x14ac:dyDescent="0.25">
      <c r="A14" s="435"/>
      <c r="B14" s="1071"/>
      <c r="C14" s="409" t="s">
        <v>702</v>
      </c>
      <c r="D14" s="947">
        <v>5</v>
      </c>
      <c r="E14" s="947" t="s">
        <v>263</v>
      </c>
      <c r="F14" s="947">
        <v>1</v>
      </c>
      <c r="G14" s="947">
        <v>3</v>
      </c>
      <c r="H14" s="948">
        <v>1</v>
      </c>
      <c r="I14" s="1111">
        <v>1.1833059200795182E-5</v>
      </c>
      <c r="J14" s="1112">
        <v>-0.66666666666666674</v>
      </c>
      <c r="K14" s="435"/>
      <c r="L14" s="1070"/>
      <c r="M14" s="1070"/>
    </row>
    <row r="15" spans="1:13" x14ac:dyDescent="0.25">
      <c r="A15" s="435"/>
      <c r="B15" s="1072"/>
      <c r="C15" s="1073" t="s">
        <v>711</v>
      </c>
      <c r="D15" s="955">
        <v>86603</v>
      </c>
      <c r="E15" s="955">
        <v>78796</v>
      </c>
      <c r="F15" s="955">
        <v>83426</v>
      </c>
      <c r="G15" s="955">
        <v>82971</v>
      </c>
      <c r="H15" s="955">
        <v>84509</v>
      </c>
      <c r="I15" s="1113">
        <v>1</v>
      </c>
      <c r="J15" s="1114">
        <v>1.8536597124296339E-2</v>
      </c>
      <c r="K15" s="435"/>
      <c r="L15" s="1070"/>
      <c r="M15" s="1070"/>
    </row>
    <row r="16" spans="1:13" ht="15.75" thickBot="1" x14ac:dyDescent="0.3">
      <c r="A16" s="435"/>
      <c r="B16" s="962" t="s">
        <v>630</v>
      </c>
      <c r="C16" s="963"/>
      <c r="D16" s="964">
        <v>129214</v>
      </c>
      <c r="E16" s="964">
        <v>118512</v>
      </c>
      <c r="F16" s="964">
        <v>122380</v>
      </c>
      <c r="G16" s="964">
        <v>120064</v>
      </c>
      <c r="H16" s="1074">
        <v>124625</v>
      </c>
      <c r="I16" s="1115"/>
      <c r="J16" s="1116">
        <v>3.798807302771845E-2</v>
      </c>
      <c r="K16" s="435"/>
      <c r="M16" s="1070"/>
    </row>
    <row r="17" spans="1:14" ht="15" customHeight="1" x14ac:dyDescent="0.25">
      <c r="A17" s="435"/>
      <c r="B17" s="968" t="s">
        <v>20</v>
      </c>
      <c r="C17" s="968"/>
      <c r="D17" s="968"/>
      <c r="E17" s="968"/>
      <c r="F17" s="968"/>
      <c r="G17" s="968"/>
      <c r="H17" s="968"/>
      <c r="I17" s="968"/>
      <c r="J17" s="968"/>
    </row>
    <row r="18" spans="1:14" ht="15.75" thickBot="1" x14ac:dyDescent="0.3">
      <c r="A18" s="435"/>
      <c r="B18" s="1150"/>
    </row>
    <row r="19" spans="1:14" ht="15" customHeight="1" x14ac:dyDescent="0.25">
      <c r="A19" s="435"/>
      <c r="B19" s="969" t="s">
        <v>712</v>
      </c>
      <c r="C19" s="1151" t="s">
        <v>776</v>
      </c>
      <c r="D19" s="937" t="s">
        <v>25</v>
      </c>
      <c r="E19" s="970" t="s">
        <v>714</v>
      </c>
      <c r="F19" s="970"/>
      <c r="G19" s="970"/>
      <c r="H19" s="970"/>
      <c r="I19" s="970"/>
      <c r="J19" s="971" t="s">
        <v>7</v>
      </c>
      <c r="K19" s="972" t="s">
        <v>8</v>
      </c>
      <c r="L19" s="435"/>
    </row>
    <row r="20" spans="1:14" x14ac:dyDescent="0.25">
      <c r="A20" s="435"/>
      <c r="B20" s="973"/>
      <c r="C20" s="1152"/>
      <c r="D20" s="974"/>
      <c r="E20" s="975" t="s">
        <v>715</v>
      </c>
      <c r="F20" s="975" t="s">
        <v>716</v>
      </c>
      <c r="G20" s="975" t="s">
        <v>717</v>
      </c>
      <c r="H20" s="975" t="s">
        <v>718</v>
      </c>
      <c r="I20" s="976" t="s">
        <v>719</v>
      </c>
      <c r="J20" s="977"/>
      <c r="K20" s="978"/>
      <c r="L20" s="435"/>
    </row>
    <row r="21" spans="1:14" ht="25.5" x14ac:dyDescent="0.25">
      <c r="A21" s="435"/>
      <c r="B21" s="979" t="s">
        <v>720</v>
      </c>
      <c r="C21" s="980" t="s">
        <v>798</v>
      </c>
      <c r="D21" s="981" t="s">
        <v>799</v>
      </c>
      <c r="E21" s="982">
        <v>127.45986477000001</v>
      </c>
      <c r="F21" s="982">
        <v>106.97874347999999</v>
      </c>
      <c r="G21" s="982">
        <v>94.955825969999992</v>
      </c>
      <c r="H21" s="982">
        <v>88.770151569999996</v>
      </c>
      <c r="I21" s="983">
        <v>97.007953289999989</v>
      </c>
      <c r="J21" s="984">
        <v>6.5914422744721285E-2</v>
      </c>
      <c r="K21" s="985">
        <v>9.2799230082468043E-2</v>
      </c>
      <c r="L21" s="435"/>
      <c r="M21" s="1070"/>
      <c r="N21" s="1070"/>
    </row>
    <row r="22" spans="1:14" ht="25.5" x14ac:dyDescent="0.25">
      <c r="A22" s="435"/>
      <c r="B22" s="986"/>
      <c r="C22" s="980" t="s">
        <v>800</v>
      </c>
      <c r="D22" s="981" t="s">
        <v>801</v>
      </c>
      <c r="E22" s="982">
        <v>37.768766720000002</v>
      </c>
      <c r="F22" s="982">
        <v>32.154268829999999</v>
      </c>
      <c r="G22" s="982">
        <v>24.500631100000003</v>
      </c>
      <c r="H22" s="982">
        <v>26.143240759999998</v>
      </c>
      <c r="I22" s="983">
        <v>49.113663189999997</v>
      </c>
      <c r="J22" s="984">
        <v>3.3371477783577061E-2</v>
      </c>
      <c r="K22" s="985">
        <v>0.87863714529016956</v>
      </c>
      <c r="L22" s="435"/>
      <c r="M22" s="1070"/>
      <c r="N22" s="1070"/>
    </row>
    <row r="23" spans="1:14" x14ac:dyDescent="0.25">
      <c r="A23" s="435"/>
      <c r="B23" s="986"/>
      <c r="C23" s="980">
        <v>22042991</v>
      </c>
      <c r="D23" s="981" t="s">
        <v>802</v>
      </c>
      <c r="E23" s="982">
        <v>5.95883E-3</v>
      </c>
      <c r="F23" s="982">
        <v>1.611218E-2</v>
      </c>
      <c r="G23" s="982">
        <v>6.916187E-2</v>
      </c>
      <c r="H23" s="982">
        <v>4.8098743900000001</v>
      </c>
      <c r="I23" s="983">
        <v>46.493940989999992</v>
      </c>
      <c r="J23" s="984">
        <v>3.1591443562585697E-2</v>
      </c>
      <c r="K23" s="985">
        <v>8.6663524283843074</v>
      </c>
      <c r="L23" s="435"/>
      <c r="M23" s="1070"/>
      <c r="N23" s="1070"/>
    </row>
    <row r="24" spans="1:14" x14ac:dyDescent="0.25">
      <c r="A24" s="435"/>
      <c r="B24" s="986"/>
      <c r="C24" s="987" t="s">
        <v>61</v>
      </c>
      <c r="D24" s="988"/>
      <c r="E24" s="982">
        <v>1676.5395148000014</v>
      </c>
      <c r="F24" s="982">
        <v>1528.7572235999924</v>
      </c>
      <c r="G24" s="982">
        <v>1340.2480391500037</v>
      </c>
      <c r="H24" s="982">
        <v>1159.3042216700023</v>
      </c>
      <c r="I24" s="983">
        <v>1279.110193140003</v>
      </c>
      <c r="J24" s="984">
        <v>0.86912265590911586</v>
      </c>
      <c r="K24" s="985">
        <v>0.10334299593718166</v>
      </c>
      <c r="L24" s="435"/>
      <c r="M24" s="1070"/>
      <c r="N24" s="1070"/>
    </row>
    <row r="25" spans="1:14" x14ac:dyDescent="0.25">
      <c r="A25" s="435"/>
      <c r="B25" s="989"/>
      <c r="C25" s="990" t="s">
        <v>727</v>
      </c>
      <c r="D25" s="991"/>
      <c r="E25" s="992">
        <v>1841.7741051200014</v>
      </c>
      <c r="F25" s="992">
        <v>1667.9063480899924</v>
      </c>
      <c r="G25" s="992">
        <v>1459.7736580900037</v>
      </c>
      <c r="H25" s="992">
        <v>1279.0274883900024</v>
      </c>
      <c r="I25" s="993">
        <v>1471.7257506100032</v>
      </c>
      <c r="J25" s="994">
        <v>1</v>
      </c>
      <c r="K25" s="995">
        <v>0.15065998500357725</v>
      </c>
      <c r="L25" s="435"/>
      <c r="M25" s="1070"/>
      <c r="N25" s="1070"/>
    </row>
    <row r="26" spans="1:14" ht="25.5" x14ac:dyDescent="0.25">
      <c r="A26" s="435"/>
      <c r="B26" s="979" t="s">
        <v>728</v>
      </c>
      <c r="C26" s="1076" t="s">
        <v>803</v>
      </c>
      <c r="D26" s="1077" t="s">
        <v>804</v>
      </c>
      <c r="E26" s="982">
        <v>722.03099214000008</v>
      </c>
      <c r="F26" s="982">
        <v>725.45601561000001</v>
      </c>
      <c r="G26" s="982">
        <v>697.43652734000011</v>
      </c>
      <c r="H26" s="982">
        <v>763.37335074999987</v>
      </c>
      <c r="I26" s="983">
        <v>848.89887121000004</v>
      </c>
      <c r="J26" s="984">
        <v>0.19343514516507246</v>
      </c>
      <c r="K26" s="985">
        <v>0.11203629308774388</v>
      </c>
      <c r="L26" s="435"/>
      <c r="M26" s="1070"/>
      <c r="N26" s="1070"/>
    </row>
    <row r="27" spans="1:14" ht="27.75" x14ac:dyDescent="0.25">
      <c r="A27" s="435"/>
      <c r="B27" s="986"/>
      <c r="C27" s="980" t="s">
        <v>731</v>
      </c>
      <c r="D27" s="981" t="s">
        <v>732</v>
      </c>
      <c r="E27" s="982">
        <v>326.55723910999995</v>
      </c>
      <c r="F27" s="982">
        <v>253.69268904999998</v>
      </c>
      <c r="G27" s="982">
        <v>188.16101030999997</v>
      </c>
      <c r="H27" s="982">
        <v>155.40232555999998</v>
      </c>
      <c r="I27" s="983">
        <v>203.42622749999998</v>
      </c>
      <c r="J27" s="984">
        <v>4.6353909966633973E-2</v>
      </c>
      <c r="K27" s="985">
        <v>0.30902949339363794</v>
      </c>
      <c r="L27" s="435"/>
      <c r="M27" s="1070"/>
      <c r="N27" s="1070"/>
    </row>
    <row r="28" spans="1:14" ht="25.5" x14ac:dyDescent="0.25">
      <c r="A28" s="435"/>
      <c r="B28" s="986"/>
      <c r="C28" s="980" t="s">
        <v>805</v>
      </c>
      <c r="D28" s="981" t="s">
        <v>806</v>
      </c>
      <c r="E28" s="982">
        <v>77.731680349999991</v>
      </c>
      <c r="F28" s="982">
        <v>68.389076889999998</v>
      </c>
      <c r="G28" s="982">
        <v>110.70088765999999</v>
      </c>
      <c r="H28" s="982">
        <v>101.95333720000001</v>
      </c>
      <c r="I28" s="983">
        <v>132.29230102999998</v>
      </c>
      <c r="J28" s="984">
        <v>3.0144910450268556E-2</v>
      </c>
      <c r="K28" s="985">
        <v>0.2975769569022011</v>
      </c>
      <c r="L28" s="435"/>
      <c r="M28" s="1070"/>
      <c r="N28" s="1070"/>
    </row>
    <row r="29" spans="1:14" x14ac:dyDescent="0.25">
      <c r="A29" s="435"/>
      <c r="B29" s="986"/>
      <c r="C29" s="987" t="s">
        <v>61</v>
      </c>
      <c r="D29" s="988"/>
      <c r="E29" s="982">
        <v>3765.8163070800015</v>
      </c>
      <c r="F29" s="982">
        <v>3362.1006366600045</v>
      </c>
      <c r="G29" s="982">
        <v>3155.1127164700088</v>
      </c>
      <c r="H29" s="982">
        <v>3051.7333391800034</v>
      </c>
      <c r="I29" s="983">
        <v>3203.9277660600001</v>
      </c>
      <c r="J29" s="984">
        <v>0.73006603441802498</v>
      </c>
      <c r="K29" s="985">
        <v>4.9871469740174312E-2</v>
      </c>
      <c r="L29" s="435"/>
      <c r="M29" s="1070"/>
      <c r="N29" s="1070"/>
    </row>
    <row r="30" spans="1:14" x14ac:dyDescent="0.25">
      <c r="A30" s="435"/>
      <c r="B30" s="989"/>
      <c r="C30" s="990" t="s">
        <v>735</v>
      </c>
      <c r="D30" s="991"/>
      <c r="E30" s="992">
        <v>4892.1362186800015</v>
      </c>
      <c r="F30" s="992">
        <v>4409.6384182100046</v>
      </c>
      <c r="G30" s="992">
        <v>4151.4111417800086</v>
      </c>
      <c r="H30" s="992">
        <v>4072.4623526900032</v>
      </c>
      <c r="I30" s="993">
        <v>4388.5451658000002</v>
      </c>
      <c r="J30" s="994">
        <v>1</v>
      </c>
      <c r="K30" s="995">
        <v>7.7614667917362823E-2</v>
      </c>
      <c r="L30" s="435"/>
      <c r="M30" s="1070"/>
      <c r="N30" s="1070"/>
    </row>
    <row r="31" spans="1:14" ht="15.75" thickBot="1" x14ac:dyDescent="0.3">
      <c r="A31" s="435"/>
      <c r="B31" s="998" t="s">
        <v>807</v>
      </c>
      <c r="C31" s="998"/>
      <c r="D31" s="999"/>
      <c r="E31" s="1000">
        <v>6733.9103238000025</v>
      </c>
      <c r="F31" s="1000">
        <v>6077.5447662999968</v>
      </c>
      <c r="G31" s="1000">
        <v>5611.1847998700123</v>
      </c>
      <c r="H31" s="1000">
        <v>5351.4898410800051</v>
      </c>
      <c r="I31" s="1001">
        <v>5860.2709164100033</v>
      </c>
      <c r="J31" s="1002"/>
      <c r="K31" s="1003">
        <v>9.5072791024362502E-2</v>
      </c>
      <c r="L31" s="435"/>
      <c r="M31" s="1070"/>
      <c r="N31" s="1070"/>
    </row>
    <row r="32" spans="1:14" ht="15" customHeight="1" x14ac:dyDescent="0.25">
      <c r="A32" s="435"/>
      <c r="B32" s="968" t="s">
        <v>20</v>
      </c>
      <c r="C32" s="968"/>
      <c r="D32" s="968"/>
      <c r="E32" s="968"/>
      <c r="F32" s="968"/>
      <c r="G32" s="968"/>
      <c r="H32" s="968"/>
      <c r="I32" s="968"/>
      <c r="J32" s="968"/>
      <c r="K32" s="968"/>
    </row>
    <row r="33" spans="1:12" x14ac:dyDescent="0.25">
      <c r="A33" s="435"/>
      <c r="B33" s="97" t="s">
        <v>51</v>
      </c>
      <c r="C33" s="97"/>
      <c r="D33" s="97"/>
      <c r="E33" s="97"/>
      <c r="F33" s="97"/>
      <c r="G33" s="97"/>
      <c r="H33" s="97"/>
      <c r="I33" s="97"/>
      <c r="J33" s="97"/>
    </row>
    <row r="34" spans="1:12" x14ac:dyDescent="0.25">
      <c r="A34" s="435"/>
      <c r="B34" s="97" t="s">
        <v>808</v>
      </c>
      <c r="C34" s="97"/>
      <c r="D34" s="97"/>
      <c r="E34" s="97"/>
      <c r="F34" s="97"/>
      <c r="G34" s="97"/>
      <c r="H34" s="97"/>
      <c r="I34" s="97"/>
      <c r="J34" s="97"/>
    </row>
    <row r="35" spans="1:12" x14ac:dyDescent="0.25">
      <c r="A35" s="435"/>
      <c r="B35" s="1079" t="s">
        <v>737</v>
      </c>
      <c r="C35" s="1174"/>
      <c r="D35" s="1174"/>
      <c r="E35" s="1174"/>
      <c r="F35" s="1174"/>
      <c r="G35" s="1174"/>
      <c r="H35" s="1174"/>
      <c r="I35" s="1174"/>
      <c r="J35" s="1174"/>
    </row>
    <row r="36" spans="1:12" x14ac:dyDescent="0.25">
      <c r="A36" s="435"/>
      <c r="B36" s="1150"/>
    </row>
    <row r="37" spans="1:12" ht="15.75" thickBot="1" x14ac:dyDescent="0.3">
      <c r="A37" s="435"/>
      <c r="B37" s="1150"/>
    </row>
    <row r="38" spans="1:12" x14ac:dyDescent="0.25">
      <c r="A38" s="435"/>
      <c r="B38" s="969" t="s">
        <v>738</v>
      </c>
      <c r="C38" s="970" t="s">
        <v>739</v>
      </c>
      <c r="D38" s="970"/>
      <c r="E38" s="970"/>
      <c r="F38" s="970"/>
      <c r="G38" s="970"/>
      <c r="H38" s="971" t="s">
        <v>7</v>
      </c>
      <c r="I38" s="972" t="s">
        <v>8</v>
      </c>
      <c r="J38" s="435"/>
    </row>
    <row r="39" spans="1:12" x14ac:dyDescent="0.25">
      <c r="A39" s="435"/>
      <c r="B39" s="973"/>
      <c r="C39" s="1007" t="s">
        <v>715</v>
      </c>
      <c r="D39" s="1007" t="s">
        <v>716</v>
      </c>
      <c r="E39" s="1007" t="s">
        <v>717</v>
      </c>
      <c r="F39" s="1007" t="s">
        <v>718</v>
      </c>
      <c r="G39" s="1008" t="s">
        <v>719</v>
      </c>
      <c r="H39" s="977"/>
      <c r="I39" s="978"/>
      <c r="J39" s="435"/>
    </row>
    <row r="40" spans="1:12" x14ac:dyDescent="0.25">
      <c r="A40" s="435"/>
      <c r="B40" s="1139" t="s">
        <v>508</v>
      </c>
      <c r="C40" s="1140">
        <v>10.122859839999979</v>
      </c>
      <c r="D40" s="1140">
        <v>10.505966639999944</v>
      </c>
      <c r="E40" s="1140">
        <v>9.6862212599999928</v>
      </c>
      <c r="F40" s="1140">
        <v>9.7791719399999941</v>
      </c>
      <c r="G40" s="1141">
        <v>12.861717419999952</v>
      </c>
      <c r="H40" s="1142">
        <v>1.4731276092692602E-2</v>
      </c>
      <c r="I40" s="1175">
        <v>0.31521538826731788</v>
      </c>
      <c r="J40" s="435"/>
      <c r="K40" s="1070"/>
      <c r="L40" s="1070"/>
    </row>
    <row r="41" spans="1:12" x14ac:dyDescent="0.25">
      <c r="A41" s="435"/>
      <c r="B41" s="1139" t="s">
        <v>509</v>
      </c>
      <c r="C41" s="1140">
        <v>929.7897438100041</v>
      </c>
      <c r="D41" s="1140">
        <v>839.03474321999602</v>
      </c>
      <c r="E41" s="1140">
        <v>790.49003465000112</v>
      </c>
      <c r="F41" s="1140">
        <v>773.45704707000164</v>
      </c>
      <c r="G41" s="1141">
        <v>830.78623085999823</v>
      </c>
      <c r="H41" s="1142">
        <v>0.95154798858939116</v>
      </c>
      <c r="I41" s="1175">
        <v>7.4120707810692466E-2</v>
      </c>
      <c r="J41" s="435"/>
      <c r="K41" s="1070"/>
      <c r="L41" s="1070"/>
    </row>
    <row r="42" spans="1:12" ht="25.5" x14ac:dyDescent="0.25">
      <c r="A42" s="435"/>
      <c r="B42" s="1144" t="s">
        <v>510</v>
      </c>
      <c r="C42" s="1140">
        <v>0</v>
      </c>
      <c r="D42" s="1140">
        <v>0</v>
      </c>
      <c r="E42" s="1140">
        <v>0</v>
      </c>
      <c r="F42" s="1140">
        <v>0</v>
      </c>
      <c r="G42" s="1141">
        <v>0</v>
      </c>
      <c r="H42" s="1142">
        <v>0</v>
      </c>
      <c r="I42" s="1175" t="s">
        <v>263</v>
      </c>
      <c r="J42" s="435"/>
      <c r="K42" s="1070"/>
      <c r="L42" s="1070"/>
    </row>
    <row r="43" spans="1:12" x14ac:dyDescent="0.25">
      <c r="A43" s="435"/>
      <c r="B43" s="1139" t="s">
        <v>740</v>
      </c>
      <c r="C43" s="1140">
        <v>33.784217290000001</v>
      </c>
      <c r="D43" s="1140">
        <v>34.027095420000009</v>
      </c>
      <c r="E43" s="1140">
        <v>39.161757100000003</v>
      </c>
      <c r="F43" s="1140">
        <v>32.691960899999998</v>
      </c>
      <c r="G43" s="1141">
        <v>25.113590909999999</v>
      </c>
      <c r="H43" s="1142">
        <v>2.876406231712612E-2</v>
      </c>
      <c r="I43" s="1175">
        <v>-0.23181142340103555</v>
      </c>
      <c r="J43" s="435"/>
      <c r="K43" s="1070"/>
      <c r="L43" s="1070"/>
    </row>
    <row r="44" spans="1:12" x14ac:dyDescent="0.25">
      <c r="A44" s="435"/>
      <c r="B44" s="1144" t="s">
        <v>512</v>
      </c>
      <c r="C44" s="1140">
        <v>4.3574941400000009</v>
      </c>
      <c r="D44" s="1140">
        <v>5.023542</v>
      </c>
      <c r="E44" s="1140">
        <v>9.8930083999999994</v>
      </c>
      <c r="F44" s="1140">
        <v>5.7971226300000005</v>
      </c>
      <c r="G44" s="1141">
        <v>4.32761745</v>
      </c>
      <c r="H44" s="1142">
        <v>4.9566730007900113E-3</v>
      </c>
      <c r="I44" s="1175">
        <v>-0.25348871738461054</v>
      </c>
      <c r="J44" s="435"/>
      <c r="K44" s="1070"/>
      <c r="L44" s="1070"/>
    </row>
    <row r="45" spans="1:12" ht="15.75" thickBot="1" x14ac:dyDescent="0.3">
      <c r="A45" s="435"/>
      <c r="B45" s="1176" t="s">
        <v>528</v>
      </c>
      <c r="C45" s="1146">
        <v>978.05431508000402</v>
      </c>
      <c r="D45" s="1146">
        <v>888.59134727999606</v>
      </c>
      <c r="E45" s="1146">
        <v>849.23102141000118</v>
      </c>
      <c r="F45" s="1146">
        <v>821.72530254000162</v>
      </c>
      <c r="G45" s="1147">
        <v>873.08915663999824</v>
      </c>
      <c r="H45" s="1148">
        <v>1</v>
      </c>
      <c r="I45" s="1177">
        <v>6.2507329324322791E-2</v>
      </c>
      <c r="J45" s="435"/>
      <c r="K45" s="1070"/>
      <c r="L45" s="1070"/>
    </row>
    <row r="46" spans="1:12" ht="15" customHeight="1" x14ac:dyDescent="0.25">
      <c r="A46" s="435"/>
      <c r="B46" s="1019" t="s">
        <v>428</v>
      </c>
      <c r="C46" s="1019"/>
      <c r="D46" s="1019"/>
      <c r="E46" s="1019"/>
      <c r="F46" s="1019"/>
      <c r="G46" s="1019"/>
      <c r="H46" s="1019"/>
      <c r="I46" s="1019"/>
    </row>
    <row r="47" spans="1:12" x14ac:dyDescent="0.25">
      <c r="A47" s="435"/>
      <c r="B47" s="1150"/>
    </row>
    <row r="48" spans="1:12" x14ac:dyDescent="0.25">
      <c r="A48" s="435"/>
      <c r="B48" s="1150"/>
    </row>
    <row r="49" spans="1:15" ht="15.75" thickBot="1" x14ac:dyDescent="0.3">
      <c r="A49" s="435"/>
      <c r="B49" s="1150"/>
    </row>
    <row r="50" spans="1:15" x14ac:dyDescent="0.25">
      <c r="A50" s="435"/>
      <c r="B50" s="1178" t="s">
        <v>741</v>
      </c>
      <c r="C50" s="1179"/>
      <c r="D50" s="1179"/>
      <c r="E50" s="1179"/>
      <c r="F50" s="1179"/>
      <c r="G50" s="1179"/>
      <c r="H50" s="1179"/>
      <c r="I50" s="1179"/>
      <c r="J50" s="1179"/>
      <c r="K50" s="1179"/>
      <c r="L50" s="1179"/>
      <c r="M50" s="1179"/>
      <c r="N50" s="1180"/>
      <c r="O50" s="435"/>
    </row>
    <row r="51" spans="1:15" x14ac:dyDescent="0.25">
      <c r="A51" s="435"/>
      <c r="B51" s="1181" t="s">
        <v>613</v>
      </c>
      <c r="C51" s="1182" t="s">
        <v>705</v>
      </c>
      <c r="D51" s="1183" t="s">
        <v>614</v>
      </c>
      <c r="E51" s="1184">
        <v>2016</v>
      </c>
      <c r="F51" s="1184"/>
      <c r="G51" s="1184"/>
      <c r="H51" s="1184"/>
      <c r="I51" s="1184"/>
      <c r="J51" s="1185">
        <v>2017</v>
      </c>
      <c r="K51" s="1185"/>
      <c r="L51" s="1185"/>
      <c r="M51" s="1185"/>
      <c r="N51" s="1186"/>
      <c r="O51" s="435"/>
    </row>
    <row r="52" spans="1:15" x14ac:dyDescent="0.25">
      <c r="A52" s="435"/>
      <c r="B52" s="1181"/>
      <c r="C52" s="1182"/>
      <c r="D52" s="1183"/>
      <c r="E52" s="1184" t="s">
        <v>617</v>
      </c>
      <c r="F52" s="1184"/>
      <c r="G52" s="1184"/>
      <c r="H52" s="1187" t="s">
        <v>742</v>
      </c>
      <c r="I52" s="1187" t="s">
        <v>743</v>
      </c>
      <c r="J52" s="1185" t="s">
        <v>617</v>
      </c>
      <c r="K52" s="1185"/>
      <c r="L52" s="1185"/>
      <c r="M52" s="1188" t="s">
        <v>742</v>
      </c>
      <c r="N52" s="1189" t="s">
        <v>743</v>
      </c>
      <c r="O52" s="435"/>
    </row>
    <row r="53" spans="1:15" x14ac:dyDescent="0.25">
      <c r="A53" s="435"/>
      <c r="B53" s="1181"/>
      <c r="C53" s="1182"/>
      <c r="D53" s="1183"/>
      <c r="E53" s="1190" t="s">
        <v>744</v>
      </c>
      <c r="F53" s="1190" t="s">
        <v>745</v>
      </c>
      <c r="G53" s="1190" t="s">
        <v>746</v>
      </c>
      <c r="H53" s="1187"/>
      <c r="I53" s="1187"/>
      <c r="J53" s="1191" t="s">
        <v>744</v>
      </c>
      <c r="K53" s="1191" t="s">
        <v>745</v>
      </c>
      <c r="L53" s="1191" t="s">
        <v>746</v>
      </c>
      <c r="M53" s="1188"/>
      <c r="N53" s="1189"/>
      <c r="O53" s="435"/>
    </row>
    <row r="54" spans="1:15" x14ac:dyDescent="0.25">
      <c r="A54" s="435"/>
      <c r="B54" s="1192" t="s">
        <v>629</v>
      </c>
      <c r="C54" s="1193" t="s">
        <v>599</v>
      </c>
      <c r="D54" s="1194" t="s">
        <v>279</v>
      </c>
      <c r="E54" s="1195">
        <v>280584</v>
      </c>
      <c r="F54" s="1195">
        <v>13294</v>
      </c>
      <c r="G54" s="1195">
        <v>146466</v>
      </c>
      <c r="H54" s="1195">
        <v>1476872</v>
      </c>
      <c r="I54" s="1196">
        <v>3248284.4897299991</v>
      </c>
      <c r="J54" s="1197">
        <v>287082</v>
      </c>
      <c r="K54" s="1197">
        <v>14369</v>
      </c>
      <c r="L54" s="1197">
        <v>149430</v>
      </c>
      <c r="M54" s="1197">
        <v>1585973</v>
      </c>
      <c r="N54" s="1198">
        <v>3212060.0305499998</v>
      </c>
      <c r="O54" s="435"/>
    </row>
    <row r="55" spans="1:15" x14ac:dyDescent="0.25">
      <c r="A55" s="435"/>
      <c r="B55" s="1192"/>
      <c r="C55" s="1193" t="s">
        <v>603</v>
      </c>
      <c r="D55" s="1194" t="s">
        <v>279</v>
      </c>
      <c r="E55" s="1195">
        <v>277953</v>
      </c>
      <c r="F55" s="1195">
        <v>12977</v>
      </c>
      <c r="G55" s="1195">
        <v>138592</v>
      </c>
      <c r="H55" s="1195">
        <v>1445555</v>
      </c>
      <c r="I55" s="1196">
        <v>1140216.5522799992</v>
      </c>
      <c r="J55" s="1199">
        <v>289181</v>
      </c>
      <c r="K55" s="1199">
        <v>14172</v>
      </c>
      <c r="L55" s="1199">
        <v>140315</v>
      </c>
      <c r="M55" s="1199">
        <v>1589922</v>
      </c>
      <c r="N55" s="1200">
        <v>1292232.02886</v>
      </c>
      <c r="O55" s="435"/>
    </row>
    <row r="56" spans="1:15" ht="15.75" thickBot="1" x14ac:dyDescent="0.3">
      <c r="A56" s="435"/>
      <c r="B56" s="1201" t="s">
        <v>630</v>
      </c>
      <c r="C56" s="1202"/>
      <c r="D56" s="1202"/>
      <c r="E56" s="1203">
        <f>+E54+E55</f>
        <v>558537</v>
      </c>
      <c r="F56" s="1203">
        <f t="shared" ref="F56:N56" si="0">+F54+F55</f>
        <v>26271</v>
      </c>
      <c r="G56" s="1203">
        <f t="shared" si="0"/>
        <v>285058</v>
      </c>
      <c r="H56" s="1203">
        <f t="shared" si="0"/>
        <v>2922427</v>
      </c>
      <c r="I56" s="1203">
        <f t="shared" si="0"/>
        <v>4388501.0420099981</v>
      </c>
      <c r="J56" s="1203">
        <f t="shared" si="0"/>
        <v>576263</v>
      </c>
      <c r="K56" s="1203">
        <f t="shared" si="0"/>
        <v>28541</v>
      </c>
      <c r="L56" s="1203">
        <f t="shared" si="0"/>
        <v>289745</v>
      </c>
      <c r="M56" s="1203">
        <f t="shared" si="0"/>
        <v>3175895</v>
      </c>
      <c r="N56" s="1204">
        <f t="shared" si="0"/>
        <v>4504292.0594100002</v>
      </c>
      <c r="O56" s="435"/>
    </row>
    <row r="57" spans="1:15" x14ac:dyDescent="0.25">
      <c r="B57" s="1205" t="s">
        <v>747</v>
      </c>
      <c r="C57" s="1205"/>
      <c r="D57" s="1205"/>
      <c r="E57" s="1205"/>
      <c r="F57" s="1205"/>
      <c r="G57" s="1205"/>
      <c r="H57" s="1205"/>
      <c r="I57" s="1205"/>
      <c r="J57" s="1205"/>
      <c r="K57" s="1205"/>
      <c r="L57" s="1205"/>
      <c r="M57" s="1205"/>
      <c r="N57" s="1205"/>
    </row>
    <row r="58" spans="1:15" x14ac:dyDescent="0.25">
      <c r="B58" s="1206" t="s">
        <v>663</v>
      </c>
      <c r="C58" s="1206"/>
      <c r="D58" s="1206"/>
      <c r="E58" s="1206"/>
      <c r="F58" s="1206"/>
      <c r="G58" s="1206"/>
      <c r="H58" s="1206"/>
      <c r="I58" s="1206"/>
      <c r="J58" s="1206"/>
      <c r="K58" s="1206"/>
      <c r="L58" s="1206"/>
      <c r="M58" s="1206"/>
      <c r="N58" s="1206"/>
    </row>
  </sheetData>
  <mergeCells count="46">
    <mergeCell ref="B58:N58"/>
    <mergeCell ref="J52:L52"/>
    <mergeCell ref="M52:M53"/>
    <mergeCell ref="N52:N53"/>
    <mergeCell ref="B54:B55"/>
    <mergeCell ref="B56:D56"/>
    <mergeCell ref="B57:N57"/>
    <mergeCell ref="B46:I46"/>
    <mergeCell ref="B50:N50"/>
    <mergeCell ref="B51:B53"/>
    <mergeCell ref="C51:C53"/>
    <mergeCell ref="D51:D53"/>
    <mergeCell ref="E51:I51"/>
    <mergeCell ref="J51:N51"/>
    <mergeCell ref="E52:G52"/>
    <mergeCell ref="H52:H53"/>
    <mergeCell ref="I52:I53"/>
    <mergeCell ref="B31:D31"/>
    <mergeCell ref="B32:K32"/>
    <mergeCell ref="B33:J33"/>
    <mergeCell ref="B34:J34"/>
    <mergeCell ref="B38:B39"/>
    <mergeCell ref="C38:G38"/>
    <mergeCell ref="H38:H39"/>
    <mergeCell ref="I38:I39"/>
    <mergeCell ref="K19:K20"/>
    <mergeCell ref="B21:B25"/>
    <mergeCell ref="C24:D24"/>
    <mergeCell ref="C25:D25"/>
    <mergeCell ref="B26:B30"/>
    <mergeCell ref="C29:D29"/>
    <mergeCell ref="C30:D30"/>
    <mergeCell ref="B10:B15"/>
    <mergeCell ref="B16:C16"/>
    <mergeCell ref="B17:J17"/>
    <mergeCell ref="B19:B20"/>
    <mergeCell ref="C19:C20"/>
    <mergeCell ref="D19:D20"/>
    <mergeCell ref="E19:I19"/>
    <mergeCell ref="J19:J20"/>
    <mergeCell ref="B4:B5"/>
    <mergeCell ref="C4:C5"/>
    <mergeCell ref="D4:H4"/>
    <mergeCell ref="I4:I5"/>
    <mergeCell ref="J4:J5"/>
    <mergeCell ref="B6:B9"/>
  </mergeCells>
  <pageMargins left="0.7" right="0.7" top="0.75" bottom="0.75" header="0.3" footer="0.3"/>
  <pageSetup paperSize="183" scale="51"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pageSetUpPr fitToPage="1"/>
  </sheetPr>
  <dimension ref="A1:N44"/>
  <sheetViews>
    <sheetView workbookViewId="0">
      <selection activeCell="E2" sqref="E2"/>
    </sheetView>
  </sheetViews>
  <sheetFormatPr baseColWidth="10" defaultRowHeight="15" x14ac:dyDescent="0.25"/>
  <cols>
    <col min="1" max="1" width="11.42578125" style="102"/>
    <col min="2" max="2" width="30" style="102" customWidth="1"/>
    <col min="3" max="3" width="25.28515625" style="102" customWidth="1"/>
    <col min="4" max="4" width="32.140625" style="102" customWidth="1"/>
    <col min="5" max="16384" width="11.42578125" style="102"/>
  </cols>
  <sheetData>
    <row r="1" spans="1:13" x14ac:dyDescent="0.25">
      <c r="B1" s="931" t="s">
        <v>809</v>
      </c>
    </row>
    <row r="2" spans="1:13" x14ac:dyDescent="0.25">
      <c r="B2" s="1150"/>
    </row>
    <row r="3" spans="1:13" ht="15.75" thickBot="1" x14ac:dyDescent="0.3"/>
    <row r="4" spans="1:13" ht="15" customHeight="1" x14ac:dyDescent="0.25">
      <c r="A4" s="435"/>
      <c r="B4" s="934" t="s">
        <v>705</v>
      </c>
      <c r="C4" s="935" t="s">
        <v>706</v>
      </c>
      <c r="D4" s="936" t="s">
        <v>707</v>
      </c>
      <c r="E4" s="937"/>
      <c r="F4" s="937"/>
      <c r="G4" s="937"/>
      <c r="H4" s="937"/>
      <c r="I4" s="1063" t="s">
        <v>7</v>
      </c>
      <c r="J4" s="1064" t="s">
        <v>8</v>
      </c>
      <c r="K4" s="435"/>
    </row>
    <row r="5" spans="1:13" x14ac:dyDescent="0.25">
      <c r="A5" s="435"/>
      <c r="B5" s="940"/>
      <c r="C5" s="941"/>
      <c r="D5" s="942">
        <v>2013</v>
      </c>
      <c r="E5" s="942">
        <v>2014</v>
      </c>
      <c r="F5" s="942">
        <v>2015</v>
      </c>
      <c r="G5" s="942">
        <v>2016</v>
      </c>
      <c r="H5" s="1065">
        <v>2017</v>
      </c>
      <c r="I5" s="1066"/>
      <c r="J5" s="1067"/>
      <c r="K5" s="435"/>
    </row>
    <row r="6" spans="1:13" x14ac:dyDescent="0.25">
      <c r="A6" s="435"/>
      <c r="B6" s="1068" t="s">
        <v>708</v>
      </c>
      <c r="C6" s="409" t="s">
        <v>690</v>
      </c>
      <c r="D6" s="947">
        <v>101633</v>
      </c>
      <c r="E6" s="947">
        <v>114839</v>
      </c>
      <c r="F6" s="947">
        <v>108188</v>
      </c>
      <c r="G6" s="947">
        <v>115577</v>
      </c>
      <c r="H6" s="948">
        <v>134091</v>
      </c>
      <c r="I6" s="1111">
        <v>0.9952867301040631</v>
      </c>
      <c r="J6" s="1112">
        <v>0.16018758057398963</v>
      </c>
      <c r="K6" s="435"/>
      <c r="L6" s="1070"/>
      <c r="M6" s="1070"/>
    </row>
    <row r="7" spans="1:13" x14ac:dyDescent="0.25">
      <c r="A7" s="435"/>
      <c r="B7" s="1071"/>
      <c r="C7" s="409" t="s">
        <v>691</v>
      </c>
      <c r="D7" s="947">
        <v>618</v>
      </c>
      <c r="E7" s="947">
        <v>530</v>
      </c>
      <c r="F7" s="947">
        <v>536</v>
      </c>
      <c r="G7" s="947">
        <v>576</v>
      </c>
      <c r="H7" s="948">
        <v>454</v>
      </c>
      <c r="I7" s="1111">
        <v>3.3698024137879846E-3</v>
      </c>
      <c r="J7" s="1112">
        <v>-0.21180555555555558</v>
      </c>
      <c r="K7" s="435"/>
      <c r="L7" s="1070"/>
      <c r="M7" s="1070"/>
    </row>
    <row r="8" spans="1:13" x14ac:dyDescent="0.25">
      <c r="A8" s="435"/>
      <c r="B8" s="1071"/>
      <c r="C8" s="409" t="s">
        <v>692</v>
      </c>
      <c r="D8" s="947">
        <v>100</v>
      </c>
      <c r="E8" s="947">
        <v>119</v>
      </c>
      <c r="F8" s="947">
        <v>105</v>
      </c>
      <c r="G8" s="947">
        <v>127</v>
      </c>
      <c r="H8" s="948">
        <v>181</v>
      </c>
      <c r="I8" s="1111">
        <v>1.3434674821489541E-3</v>
      </c>
      <c r="J8" s="1112">
        <v>0.4251968503937007</v>
      </c>
      <c r="K8" s="435"/>
      <c r="L8" s="1070"/>
      <c r="M8" s="1070"/>
    </row>
    <row r="9" spans="1:13" x14ac:dyDescent="0.25">
      <c r="A9" s="435"/>
      <c r="B9" s="1072"/>
      <c r="C9" s="1073" t="s">
        <v>709</v>
      </c>
      <c r="D9" s="955">
        <v>102351</v>
      </c>
      <c r="E9" s="955">
        <v>115488</v>
      </c>
      <c r="F9" s="955">
        <v>108829</v>
      </c>
      <c r="G9" s="955">
        <v>116280</v>
      </c>
      <c r="H9" s="955">
        <v>134726</v>
      </c>
      <c r="I9" s="1113">
        <v>1</v>
      </c>
      <c r="J9" s="1114">
        <v>0.15863433092535262</v>
      </c>
      <c r="K9" s="435"/>
      <c r="L9" s="1070"/>
      <c r="M9" s="1070"/>
    </row>
    <row r="10" spans="1:13" x14ac:dyDescent="0.25">
      <c r="A10" s="435"/>
      <c r="B10" s="1068" t="s">
        <v>710</v>
      </c>
      <c r="C10" s="409" t="s">
        <v>698</v>
      </c>
      <c r="D10" s="947">
        <v>224315</v>
      </c>
      <c r="E10" s="947">
        <v>227216</v>
      </c>
      <c r="F10" s="947">
        <v>222441</v>
      </c>
      <c r="G10" s="947">
        <v>221769</v>
      </c>
      <c r="H10" s="948">
        <v>261868</v>
      </c>
      <c r="I10" s="1111">
        <v>0.98152160061169869</v>
      </c>
      <c r="J10" s="1112">
        <v>0.18081427070510303</v>
      </c>
      <c r="K10" s="435"/>
      <c r="L10" s="1070"/>
      <c r="M10" s="1070"/>
    </row>
    <row r="11" spans="1:13" ht="24" x14ac:dyDescent="0.25">
      <c r="A11" s="435"/>
      <c r="B11" s="1071"/>
      <c r="C11" s="409" t="s">
        <v>699</v>
      </c>
      <c r="D11" s="947">
        <v>5008</v>
      </c>
      <c r="E11" s="947">
        <v>4581</v>
      </c>
      <c r="F11" s="947">
        <v>3951</v>
      </c>
      <c r="G11" s="947">
        <v>3707</v>
      </c>
      <c r="H11" s="948">
        <v>4133</v>
      </c>
      <c r="I11" s="1111">
        <v>1.5491120623093126E-2</v>
      </c>
      <c r="J11" s="1112">
        <v>0.11491772322632854</v>
      </c>
      <c r="K11" s="435"/>
      <c r="L11" s="1070"/>
      <c r="M11" s="1070"/>
    </row>
    <row r="12" spans="1:13" x14ac:dyDescent="0.25">
      <c r="A12" s="435"/>
      <c r="B12" s="1071"/>
      <c r="C12" s="409" t="s">
        <v>700</v>
      </c>
      <c r="D12" s="947">
        <v>302</v>
      </c>
      <c r="E12" s="947">
        <v>322</v>
      </c>
      <c r="F12" s="947">
        <v>335</v>
      </c>
      <c r="G12" s="947">
        <v>252</v>
      </c>
      <c r="H12" s="948">
        <v>177</v>
      </c>
      <c r="I12" s="1111">
        <v>6.6342326404245913E-4</v>
      </c>
      <c r="J12" s="1112">
        <v>-0.29761904761904767</v>
      </c>
      <c r="K12" s="435"/>
      <c r="L12" s="1070"/>
      <c r="M12" s="1070"/>
    </row>
    <row r="13" spans="1:13" x14ac:dyDescent="0.25">
      <c r="A13" s="435"/>
      <c r="B13" s="1071"/>
      <c r="C13" s="409" t="s">
        <v>701</v>
      </c>
      <c r="D13" s="947">
        <v>229</v>
      </c>
      <c r="E13" s="947">
        <v>230</v>
      </c>
      <c r="F13" s="947">
        <v>187</v>
      </c>
      <c r="G13" s="947">
        <v>192</v>
      </c>
      <c r="H13" s="948">
        <v>172</v>
      </c>
      <c r="I13" s="1111">
        <v>6.4468249387176818E-4</v>
      </c>
      <c r="J13" s="1112">
        <v>-0.10416666666666663</v>
      </c>
      <c r="K13" s="435"/>
      <c r="L13" s="1070"/>
      <c r="M13" s="1070"/>
    </row>
    <row r="14" spans="1:13" ht="24" x14ac:dyDescent="0.25">
      <c r="A14" s="435"/>
      <c r="B14" s="1071"/>
      <c r="C14" s="409" t="s">
        <v>702</v>
      </c>
      <c r="D14" s="947">
        <v>321</v>
      </c>
      <c r="E14" s="947">
        <v>446</v>
      </c>
      <c r="F14" s="947">
        <v>438</v>
      </c>
      <c r="G14" s="947">
        <v>466</v>
      </c>
      <c r="H14" s="948">
        <v>448</v>
      </c>
      <c r="I14" s="1111">
        <v>1.6791730072939078E-3</v>
      </c>
      <c r="J14" s="1112">
        <v>-3.8626609442060089E-2</v>
      </c>
      <c r="K14" s="435"/>
      <c r="L14" s="1070"/>
      <c r="M14" s="1070"/>
    </row>
    <row r="15" spans="1:13" x14ac:dyDescent="0.25">
      <c r="A15" s="435"/>
      <c r="B15" s="1072"/>
      <c r="C15" s="1073" t="s">
        <v>711</v>
      </c>
      <c r="D15" s="955">
        <v>230175</v>
      </c>
      <c r="E15" s="955">
        <v>232795</v>
      </c>
      <c r="F15" s="955">
        <v>227352</v>
      </c>
      <c r="G15" s="955">
        <v>226386</v>
      </c>
      <c r="H15" s="955">
        <v>266798</v>
      </c>
      <c r="I15" s="1113">
        <v>1</v>
      </c>
      <c r="J15" s="1114">
        <v>0.17850927177475628</v>
      </c>
      <c r="K15" s="435"/>
      <c r="L15" s="1070"/>
      <c r="M15" s="1070"/>
    </row>
    <row r="16" spans="1:13" ht="15.75" thickBot="1" x14ac:dyDescent="0.3">
      <c r="A16" s="435"/>
      <c r="B16" s="962" t="s">
        <v>540</v>
      </c>
      <c r="C16" s="963"/>
      <c r="D16" s="964">
        <v>332526</v>
      </c>
      <c r="E16" s="964">
        <v>348283</v>
      </c>
      <c r="F16" s="964">
        <v>336181</v>
      </c>
      <c r="G16" s="964">
        <v>342666</v>
      </c>
      <c r="H16" s="1074">
        <v>401524</v>
      </c>
      <c r="I16" s="1115"/>
      <c r="J16" s="1116">
        <v>0.17176492561269585</v>
      </c>
      <c r="K16" s="435"/>
      <c r="M16" s="1070"/>
    </row>
    <row r="17" spans="1:14" ht="15" customHeight="1" x14ac:dyDescent="0.25">
      <c r="A17" s="435"/>
      <c r="B17" s="968" t="s">
        <v>20</v>
      </c>
      <c r="C17" s="968"/>
      <c r="D17" s="968"/>
      <c r="E17" s="968"/>
      <c r="F17" s="968"/>
      <c r="G17" s="968"/>
      <c r="H17" s="968"/>
      <c r="I17" s="968"/>
      <c r="J17" s="968"/>
    </row>
    <row r="18" spans="1:14" x14ac:dyDescent="0.25">
      <c r="A18" s="435"/>
    </row>
    <row r="19" spans="1:14" ht="15.75" thickBot="1" x14ac:dyDescent="0.3">
      <c r="A19" s="435"/>
    </row>
    <row r="20" spans="1:14" ht="15" customHeight="1" x14ac:dyDescent="0.25">
      <c r="A20" s="435"/>
      <c r="B20" s="969" t="s">
        <v>712</v>
      </c>
      <c r="C20" s="937" t="s">
        <v>713</v>
      </c>
      <c r="D20" s="937" t="s">
        <v>25</v>
      </c>
      <c r="E20" s="970" t="s">
        <v>714</v>
      </c>
      <c r="F20" s="970"/>
      <c r="G20" s="970"/>
      <c r="H20" s="970"/>
      <c r="I20" s="970"/>
      <c r="J20" s="971" t="s">
        <v>7</v>
      </c>
      <c r="K20" s="972" t="s">
        <v>8</v>
      </c>
      <c r="L20" s="435"/>
    </row>
    <row r="21" spans="1:14" x14ac:dyDescent="0.25">
      <c r="A21" s="435"/>
      <c r="B21" s="973"/>
      <c r="C21" s="974"/>
      <c r="D21" s="974"/>
      <c r="E21" s="975" t="s">
        <v>715</v>
      </c>
      <c r="F21" s="975" t="s">
        <v>716</v>
      </c>
      <c r="G21" s="975" t="s">
        <v>717</v>
      </c>
      <c r="H21" s="975" t="s">
        <v>718</v>
      </c>
      <c r="I21" s="976" t="s">
        <v>719</v>
      </c>
      <c r="J21" s="977"/>
      <c r="K21" s="978"/>
      <c r="L21" s="435"/>
    </row>
    <row r="22" spans="1:14" ht="18" customHeight="1" x14ac:dyDescent="0.25">
      <c r="A22" s="435"/>
      <c r="B22" s="979" t="s">
        <v>720</v>
      </c>
      <c r="C22" s="1076" t="s">
        <v>26</v>
      </c>
      <c r="D22" s="1077" t="s">
        <v>27</v>
      </c>
      <c r="E22" s="982">
        <v>3477.3638565000001</v>
      </c>
      <c r="F22" s="982">
        <v>3119.1797088600001</v>
      </c>
      <c r="G22" s="982">
        <v>2294.5406895400001</v>
      </c>
      <c r="H22" s="982">
        <v>1662.2671545799999</v>
      </c>
      <c r="I22" s="983">
        <v>2401.35037521</v>
      </c>
      <c r="J22" s="984">
        <v>0.19480677566273885</v>
      </c>
      <c r="K22" s="985">
        <v>0.44462360854187843</v>
      </c>
      <c r="L22" s="435"/>
      <c r="M22" s="1070"/>
      <c r="N22" s="1070"/>
    </row>
    <row r="23" spans="1:14" ht="25.5" x14ac:dyDescent="0.25">
      <c r="A23" s="435"/>
      <c r="B23" s="986"/>
      <c r="C23" s="1076" t="s">
        <v>28</v>
      </c>
      <c r="D23" s="1077" t="s">
        <v>810</v>
      </c>
      <c r="E23" s="982">
        <v>2343.0130155500001</v>
      </c>
      <c r="F23" s="982">
        <v>2287.9573491500005</v>
      </c>
      <c r="G23" s="982">
        <v>1651.8931619699999</v>
      </c>
      <c r="H23" s="982">
        <v>1147.8011230299999</v>
      </c>
      <c r="I23" s="983">
        <v>1721.55667124</v>
      </c>
      <c r="J23" s="984">
        <v>0.13965929658041412</v>
      </c>
      <c r="K23" s="985">
        <v>0.4998736599031921</v>
      </c>
      <c r="L23" s="435"/>
      <c r="M23" s="1070"/>
      <c r="N23" s="1070"/>
    </row>
    <row r="24" spans="1:14" x14ac:dyDescent="0.25">
      <c r="A24" s="435"/>
      <c r="B24" s="986"/>
      <c r="C24" s="980" t="s">
        <v>811</v>
      </c>
      <c r="D24" s="981" t="s">
        <v>812</v>
      </c>
      <c r="E24" s="982">
        <v>232.19126521000001</v>
      </c>
      <c r="F24" s="982">
        <v>377.03181518999986</v>
      </c>
      <c r="G24" s="982">
        <v>312.96691382</v>
      </c>
      <c r="H24" s="982">
        <v>624.20618878999983</v>
      </c>
      <c r="I24" s="983">
        <v>399.02459932000011</v>
      </c>
      <c r="J24" s="984">
        <v>3.2370409751991201E-2</v>
      </c>
      <c r="K24" s="985">
        <v>-0.36074872936858526</v>
      </c>
      <c r="L24" s="435"/>
      <c r="M24" s="1070"/>
      <c r="N24" s="1070"/>
    </row>
    <row r="25" spans="1:14" x14ac:dyDescent="0.25">
      <c r="A25" s="435"/>
      <c r="B25" s="986"/>
      <c r="C25" s="987" t="s">
        <v>61</v>
      </c>
      <c r="D25" s="988"/>
      <c r="E25" s="982">
        <v>7320.6351625099942</v>
      </c>
      <c r="F25" s="982">
        <v>8167.6660015699954</v>
      </c>
      <c r="G25" s="982">
        <v>6451.4741153100204</v>
      </c>
      <c r="H25" s="982">
        <v>6067.2911713499734</v>
      </c>
      <c r="I25" s="983">
        <v>7804.9002472200136</v>
      </c>
      <c r="J25" s="984">
        <v>0.63316351800485582</v>
      </c>
      <c r="K25" s="985">
        <v>0.28638959739976055</v>
      </c>
      <c r="L25" s="435"/>
      <c r="M25" s="1070"/>
      <c r="N25" s="1070"/>
    </row>
    <row r="26" spans="1:14" x14ac:dyDescent="0.25">
      <c r="A26" s="435"/>
      <c r="B26" s="989"/>
      <c r="C26" s="990" t="s">
        <v>727</v>
      </c>
      <c r="D26" s="991"/>
      <c r="E26" s="992">
        <v>13373.203299769993</v>
      </c>
      <c r="F26" s="992">
        <v>13951.834874769997</v>
      </c>
      <c r="G26" s="992">
        <v>10710.87488064002</v>
      </c>
      <c r="H26" s="992">
        <v>9501.5656377499727</v>
      </c>
      <c r="I26" s="993">
        <v>12326.831892990014</v>
      </c>
      <c r="J26" s="994">
        <v>1</v>
      </c>
      <c r="K26" s="995">
        <v>0.29734744387968903</v>
      </c>
      <c r="L26" s="435"/>
      <c r="M26" s="1070"/>
      <c r="N26" s="1070"/>
    </row>
    <row r="27" spans="1:14" x14ac:dyDescent="0.25">
      <c r="A27" s="435"/>
      <c r="B27" s="979" t="s">
        <v>728</v>
      </c>
      <c r="C27" s="1076" t="s">
        <v>375</v>
      </c>
      <c r="D27" s="1077" t="s">
        <v>813</v>
      </c>
      <c r="E27" s="982">
        <v>1775.0570953399997</v>
      </c>
      <c r="F27" s="982">
        <v>2013.7464567299999</v>
      </c>
      <c r="G27" s="982">
        <v>1145.4209962999998</v>
      </c>
      <c r="H27" s="982">
        <v>1028.5221604400001</v>
      </c>
      <c r="I27" s="983">
        <v>1100.6239719799999</v>
      </c>
      <c r="J27" s="984">
        <v>6.1009135514857822E-2</v>
      </c>
      <c r="K27" s="985">
        <v>7.0102341313827088E-2</v>
      </c>
      <c r="L27" s="435"/>
      <c r="M27" s="1070"/>
      <c r="N27" s="1070"/>
    </row>
    <row r="28" spans="1:14" ht="27.75" customHeight="1" x14ac:dyDescent="0.25">
      <c r="A28" s="435"/>
      <c r="B28" s="986"/>
      <c r="C28" s="1076" t="s">
        <v>383</v>
      </c>
      <c r="D28" s="1077" t="s">
        <v>384</v>
      </c>
      <c r="E28" s="982">
        <v>2099.0235597400001</v>
      </c>
      <c r="F28" s="982">
        <v>1421.7166682699999</v>
      </c>
      <c r="G28" s="982">
        <v>620.76414350999994</v>
      </c>
      <c r="H28" s="982">
        <v>449.89437860999999</v>
      </c>
      <c r="I28" s="983">
        <v>877.30698496000002</v>
      </c>
      <c r="J28" s="984">
        <v>4.8630360682829638E-2</v>
      </c>
      <c r="K28" s="985">
        <v>0.9500287771332907</v>
      </c>
      <c r="L28" s="435"/>
      <c r="M28" s="1070"/>
      <c r="N28" s="1070"/>
    </row>
    <row r="29" spans="1:14" ht="15.75" customHeight="1" x14ac:dyDescent="0.25">
      <c r="A29" s="435"/>
      <c r="B29" s="986"/>
      <c r="C29" s="1076" t="s">
        <v>387</v>
      </c>
      <c r="D29" s="1077" t="s">
        <v>388</v>
      </c>
      <c r="E29" s="982">
        <v>844.45984780000003</v>
      </c>
      <c r="F29" s="982">
        <v>964.8260103099999</v>
      </c>
      <c r="G29" s="982">
        <v>692.94756528999994</v>
      </c>
      <c r="H29" s="982">
        <v>694.16082284000004</v>
      </c>
      <c r="I29" s="983">
        <v>789.58426724000003</v>
      </c>
      <c r="J29" s="984">
        <v>4.3767767000190541E-2</v>
      </c>
      <c r="K29" s="985">
        <v>0.1374659030879859</v>
      </c>
      <c r="L29" s="435"/>
      <c r="M29" s="1070"/>
      <c r="N29" s="1070"/>
    </row>
    <row r="30" spans="1:14" x14ac:dyDescent="0.25">
      <c r="A30" s="435"/>
      <c r="B30" s="986"/>
      <c r="C30" s="987" t="s">
        <v>61</v>
      </c>
      <c r="D30" s="988"/>
      <c r="E30" s="982">
        <v>19035.083984090055</v>
      </c>
      <c r="F30" s="982">
        <v>17400.104321219944</v>
      </c>
      <c r="G30" s="982">
        <v>14159.360600259981</v>
      </c>
      <c r="H30" s="982">
        <v>12464.311631300006</v>
      </c>
      <c r="I30" s="983">
        <v>15272.798946670038</v>
      </c>
      <c r="J30" s="984">
        <v>0.8465927368021221</v>
      </c>
      <c r="K30" s="985">
        <v>0.22532229604380571</v>
      </c>
      <c r="L30" s="435"/>
      <c r="M30" s="1070"/>
      <c r="N30" s="1070"/>
    </row>
    <row r="31" spans="1:14" x14ac:dyDescent="0.25">
      <c r="A31" s="435"/>
      <c r="B31" s="989"/>
      <c r="C31" s="990" t="s">
        <v>735</v>
      </c>
      <c r="D31" s="991"/>
      <c r="E31" s="992">
        <v>23753.624486970053</v>
      </c>
      <c r="F31" s="992">
        <v>21800.393456529942</v>
      </c>
      <c r="G31" s="992">
        <v>16618.493305359982</v>
      </c>
      <c r="H31" s="992">
        <v>14636.888993190007</v>
      </c>
      <c r="I31" s="993">
        <v>18040.314170850037</v>
      </c>
      <c r="J31" s="994">
        <v>1</v>
      </c>
      <c r="K31" s="995">
        <v>0.23252380879868095</v>
      </c>
      <c r="L31" s="435"/>
      <c r="M31" s="1070"/>
      <c r="N31" s="1070"/>
    </row>
    <row r="32" spans="1:14" ht="15.75" customHeight="1" thickBot="1" x14ac:dyDescent="0.3">
      <c r="A32" s="435"/>
      <c r="B32" s="998" t="s">
        <v>814</v>
      </c>
      <c r="C32" s="998"/>
      <c r="D32" s="999"/>
      <c r="E32" s="1000">
        <v>37126.827786740047</v>
      </c>
      <c r="F32" s="1000">
        <v>35752.228331299935</v>
      </c>
      <c r="G32" s="1000">
        <v>27329.368186</v>
      </c>
      <c r="H32" s="1000">
        <v>24138.454630939981</v>
      </c>
      <c r="I32" s="1001">
        <v>30367.146063840053</v>
      </c>
      <c r="J32" s="1002"/>
      <c r="K32" s="1003">
        <v>0.2580401905644909</v>
      </c>
      <c r="L32" s="435"/>
      <c r="M32" s="1070"/>
      <c r="N32" s="1070"/>
    </row>
    <row r="33" spans="1:12" ht="15" customHeight="1" x14ac:dyDescent="0.25">
      <c r="A33" s="435"/>
      <c r="B33" s="968" t="s">
        <v>20</v>
      </c>
      <c r="C33" s="968"/>
      <c r="D33" s="968"/>
      <c r="E33" s="968"/>
      <c r="F33" s="968"/>
      <c r="G33" s="968"/>
      <c r="H33" s="968"/>
      <c r="I33" s="968"/>
      <c r="J33" s="968"/>
      <c r="K33" s="968"/>
    </row>
    <row r="34" spans="1:12" x14ac:dyDescent="0.25">
      <c r="A34" s="435"/>
      <c r="B34" s="1079" t="s">
        <v>737</v>
      </c>
    </row>
    <row r="35" spans="1:12" ht="15.75" thickBot="1" x14ac:dyDescent="0.3">
      <c r="A35" s="435"/>
    </row>
    <row r="36" spans="1:12" x14ac:dyDescent="0.25">
      <c r="A36" s="435"/>
      <c r="B36" s="969" t="s">
        <v>738</v>
      </c>
      <c r="C36" s="970" t="s">
        <v>739</v>
      </c>
      <c r="D36" s="970"/>
      <c r="E36" s="970"/>
      <c r="F36" s="970"/>
      <c r="G36" s="970"/>
      <c r="H36" s="971" t="s">
        <v>7</v>
      </c>
      <c r="I36" s="972" t="s">
        <v>8</v>
      </c>
      <c r="J36" s="435"/>
    </row>
    <row r="37" spans="1:12" x14ac:dyDescent="0.25">
      <c r="A37" s="435"/>
      <c r="B37" s="973"/>
      <c r="C37" s="1007" t="s">
        <v>715</v>
      </c>
      <c r="D37" s="1007" t="s">
        <v>716</v>
      </c>
      <c r="E37" s="1007" t="s">
        <v>717</v>
      </c>
      <c r="F37" s="1007" t="s">
        <v>718</v>
      </c>
      <c r="G37" s="1008" t="s">
        <v>719</v>
      </c>
      <c r="H37" s="977"/>
      <c r="I37" s="978"/>
      <c r="J37" s="435"/>
    </row>
    <row r="38" spans="1:12" x14ac:dyDescent="0.25">
      <c r="A38" s="435"/>
      <c r="B38" s="1139" t="s">
        <v>508</v>
      </c>
      <c r="C38" s="1140">
        <v>231.99130952999943</v>
      </c>
      <c r="D38" s="1140">
        <v>199.30200425999931</v>
      </c>
      <c r="E38" s="1140">
        <v>151.67337161999978</v>
      </c>
      <c r="F38" s="1140">
        <v>131.79426593999855</v>
      </c>
      <c r="G38" s="1141">
        <v>162.20672604000035</v>
      </c>
      <c r="H38" s="1142">
        <v>3.9804035961943027E-2</v>
      </c>
      <c r="I38" s="1175">
        <v>0.23075708099355063</v>
      </c>
      <c r="J38" s="435"/>
      <c r="K38" s="1070"/>
      <c r="L38" s="1070"/>
    </row>
    <row r="39" spans="1:12" ht="25.5" x14ac:dyDescent="0.25">
      <c r="A39" s="435"/>
      <c r="B39" s="1139" t="s">
        <v>509</v>
      </c>
      <c r="C39" s="1140">
        <v>4529.3597005700713</v>
      </c>
      <c r="D39" s="1140">
        <v>4158.4539233499527</v>
      </c>
      <c r="E39" s="1140">
        <v>3136.6515562700069</v>
      </c>
      <c r="F39" s="1140">
        <v>2724.1756911999937</v>
      </c>
      <c r="G39" s="1141">
        <v>3382.5249035999977</v>
      </c>
      <c r="H39" s="1142">
        <v>0.83004044401870403</v>
      </c>
      <c r="I39" s="1175">
        <v>0.24166914583618593</v>
      </c>
      <c r="J39" s="435"/>
      <c r="K39" s="1070"/>
      <c r="L39" s="1070"/>
    </row>
    <row r="40" spans="1:12" ht="38.25" x14ac:dyDescent="0.25">
      <c r="A40" s="435"/>
      <c r="B40" s="1144" t="s">
        <v>510</v>
      </c>
      <c r="C40" s="1140">
        <v>533.72835570999996</v>
      </c>
      <c r="D40" s="1140">
        <v>566.90253726999993</v>
      </c>
      <c r="E40" s="1140">
        <v>514.71454633999997</v>
      </c>
      <c r="F40" s="1140">
        <v>450.20390268999995</v>
      </c>
      <c r="G40" s="1141">
        <v>489.56595412000001</v>
      </c>
      <c r="H40" s="1142">
        <v>0.12013497417320407</v>
      </c>
      <c r="I40" s="1175">
        <v>8.7431608644014558E-2</v>
      </c>
      <c r="J40" s="435"/>
      <c r="K40" s="1070"/>
      <c r="L40" s="1070"/>
    </row>
    <row r="41" spans="1:12" ht="25.5" x14ac:dyDescent="0.25">
      <c r="A41" s="435"/>
      <c r="B41" s="1139" t="s">
        <v>740</v>
      </c>
      <c r="C41" s="1140">
        <v>0.76143384999999997</v>
      </c>
      <c r="D41" s="1140">
        <v>0</v>
      </c>
      <c r="E41" s="1140">
        <v>0.13724043</v>
      </c>
      <c r="F41" s="1140">
        <v>3.103709E-2</v>
      </c>
      <c r="G41" s="1141">
        <v>0.11968429000000001</v>
      </c>
      <c r="H41" s="1142">
        <v>2.9369421968758752E-5</v>
      </c>
      <c r="I41" s="1175">
        <v>2.8561698277770247</v>
      </c>
      <c r="J41" s="435"/>
      <c r="K41" s="1070"/>
      <c r="L41" s="1070"/>
    </row>
    <row r="42" spans="1:12" x14ac:dyDescent="0.25">
      <c r="A42" s="435"/>
      <c r="B42" s="1144" t="s">
        <v>512</v>
      </c>
      <c r="C42" s="1140">
        <v>28.09318811</v>
      </c>
      <c r="D42" s="1140">
        <v>31.082826940000015</v>
      </c>
      <c r="E42" s="1140">
        <v>30.911067399999993</v>
      </c>
      <c r="F42" s="1140">
        <v>34.978833290000019</v>
      </c>
      <c r="G42" s="1141">
        <v>40.715369129999971</v>
      </c>
      <c r="H42" s="1142">
        <v>9.9911764241801728E-3</v>
      </c>
      <c r="I42" s="1175">
        <v>0.1640002052795726</v>
      </c>
      <c r="J42" s="435"/>
      <c r="K42" s="1070"/>
      <c r="L42" s="1070"/>
    </row>
    <row r="43" spans="1:12" ht="15.75" thickBot="1" x14ac:dyDescent="0.3">
      <c r="A43" s="435"/>
      <c r="B43" s="1176" t="s">
        <v>528</v>
      </c>
      <c r="C43" s="1146">
        <v>5323.9339877700704</v>
      </c>
      <c r="D43" s="1146">
        <v>4955.7412918199516</v>
      </c>
      <c r="E43" s="1146">
        <v>3834.0877820600067</v>
      </c>
      <c r="F43" s="1146">
        <v>3341.183730209993</v>
      </c>
      <c r="G43" s="1147">
        <v>4075.1326371799978</v>
      </c>
      <c r="H43" s="1148">
        <v>1</v>
      </c>
      <c r="I43" s="1177">
        <v>0.21966732937607003</v>
      </c>
      <c r="J43" s="435"/>
      <c r="K43" s="1070"/>
      <c r="L43" s="1070"/>
    </row>
    <row r="44" spans="1:12" ht="15" customHeight="1" x14ac:dyDescent="0.25">
      <c r="B44" s="1019" t="s">
        <v>428</v>
      </c>
      <c r="C44" s="1019"/>
      <c r="D44" s="1019"/>
      <c r="E44" s="1019"/>
      <c r="F44" s="1019"/>
      <c r="G44" s="1019"/>
      <c r="H44" s="1019"/>
      <c r="I44" s="1019"/>
    </row>
  </sheetData>
  <mergeCells count="28">
    <mergeCell ref="B44:I44"/>
    <mergeCell ref="B32:D32"/>
    <mergeCell ref="B33:K33"/>
    <mergeCell ref="B36:B37"/>
    <mergeCell ref="C36:G36"/>
    <mergeCell ref="H36:H37"/>
    <mergeCell ref="I36:I37"/>
    <mergeCell ref="K20:K21"/>
    <mergeCell ref="B22:B26"/>
    <mergeCell ref="C25:D25"/>
    <mergeCell ref="C26:D26"/>
    <mergeCell ref="B27:B31"/>
    <mergeCell ref="C30:D30"/>
    <mergeCell ref="C31:D31"/>
    <mergeCell ref="B10:B15"/>
    <mergeCell ref="B16:C16"/>
    <mergeCell ref="B17:J17"/>
    <mergeCell ref="B20:B21"/>
    <mergeCell ref="C20:C21"/>
    <mergeCell ref="D20:D21"/>
    <mergeCell ref="E20:I20"/>
    <mergeCell ref="J20:J21"/>
    <mergeCell ref="B4:B5"/>
    <mergeCell ref="C4:C5"/>
    <mergeCell ref="D4:H4"/>
    <mergeCell ref="I4:I5"/>
    <mergeCell ref="J4:J5"/>
    <mergeCell ref="B6:B9"/>
  </mergeCells>
  <pageMargins left="0.7" right="0.7" top="0.75" bottom="0.75" header="0.3" footer="0.3"/>
  <pageSetup paperSize="183" scale="65"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pageSetUpPr fitToPage="1"/>
  </sheetPr>
  <dimension ref="A1:N48"/>
  <sheetViews>
    <sheetView workbookViewId="0">
      <selection activeCell="K42" sqref="K42:L47"/>
    </sheetView>
  </sheetViews>
  <sheetFormatPr baseColWidth="10" defaultRowHeight="15" x14ac:dyDescent="0.25"/>
  <cols>
    <col min="1" max="1" width="11.42578125" style="102"/>
    <col min="2" max="2" width="33.42578125" style="102" customWidth="1"/>
    <col min="3" max="3" width="24.42578125" style="102" customWidth="1"/>
    <col min="4" max="4" width="32.140625" style="102" customWidth="1"/>
    <col min="5" max="16384" width="11.42578125" style="102"/>
  </cols>
  <sheetData>
    <row r="1" spans="1:13" x14ac:dyDescent="0.25">
      <c r="B1" s="931" t="s">
        <v>815</v>
      </c>
    </row>
    <row r="2" spans="1:13" x14ac:dyDescent="0.25">
      <c r="B2" s="1150"/>
    </row>
    <row r="3" spans="1:13" ht="15.75" thickBot="1" x14ac:dyDescent="0.3"/>
    <row r="4" spans="1:13" ht="15" customHeight="1" x14ac:dyDescent="0.25">
      <c r="A4" s="435"/>
      <c r="B4" s="934" t="s">
        <v>705</v>
      </c>
      <c r="C4" s="935" t="s">
        <v>706</v>
      </c>
      <c r="D4" s="936" t="s">
        <v>707</v>
      </c>
      <c r="E4" s="937"/>
      <c r="F4" s="937"/>
      <c r="G4" s="937"/>
      <c r="H4" s="937"/>
      <c r="I4" s="1063" t="s">
        <v>7</v>
      </c>
      <c r="J4" s="1064" t="s">
        <v>8</v>
      </c>
      <c r="K4" s="435"/>
    </row>
    <row r="5" spans="1:13" x14ac:dyDescent="0.25">
      <c r="A5" s="435"/>
      <c r="B5" s="940"/>
      <c r="C5" s="941"/>
      <c r="D5" s="942">
        <v>2013</v>
      </c>
      <c r="E5" s="942">
        <v>2014</v>
      </c>
      <c r="F5" s="942">
        <v>2015</v>
      </c>
      <c r="G5" s="942">
        <v>2016</v>
      </c>
      <c r="H5" s="1065">
        <v>2017</v>
      </c>
      <c r="I5" s="1066"/>
      <c r="J5" s="1067"/>
      <c r="K5" s="435"/>
    </row>
    <row r="6" spans="1:13" x14ac:dyDescent="0.25">
      <c r="A6" s="435"/>
      <c r="B6" s="1068" t="s">
        <v>708</v>
      </c>
      <c r="C6" s="409" t="s">
        <v>690</v>
      </c>
      <c r="D6" s="947">
        <v>103520</v>
      </c>
      <c r="E6" s="947">
        <v>85680</v>
      </c>
      <c r="F6" s="947">
        <v>96474</v>
      </c>
      <c r="G6" s="947">
        <v>97747</v>
      </c>
      <c r="H6" s="948">
        <v>79859</v>
      </c>
      <c r="I6" s="1111">
        <v>0.99100317680929217</v>
      </c>
      <c r="J6" s="1112">
        <v>-0.1830030589174092</v>
      </c>
      <c r="K6" s="435"/>
      <c r="L6" s="1207"/>
      <c r="M6" s="1070"/>
    </row>
    <row r="7" spans="1:13" x14ac:dyDescent="0.25">
      <c r="A7" s="435"/>
      <c r="B7" s="1071"/>
      <c r="C7" s="409" t="s">
        <v>691</v>
      </c>
      <c r="D7" s="947">
        <v>960</v>
      </c>
      <c r="E7" s="947">
        <v>665</v>
      </c>
      <c r="F7" s="947">
        <v>578</v>
      </c>
      <c r="G7" s="947">
        <v>544</v>
      </c>
      <c r="H7" s="948">
        <v>492</v>
      </c>
      <c r="I7" s="1111">
        <v>6.1054303583837986E-3</v>
      </c>
      <c r="J7" s="1112">
        <v>-9.5588235294117641E-2</v>
      </c>
      <c r="K7" s="435"/>
      <c r="L7" s="1207"/>
      <c r="M7" s="1070"/>
    </row>
    <row r="8" spans="1:13" x14ac:dyDescent="0.25">
      <c r="A8" s="435"/>
      <c r="B8" s="1071"/>
      <c r="C8" s="409" t="s">
        <v>692</v>
      </c>
      <c r="D8" s="947">
        <v>120</v>
      </c>
      <c r="E8" s="947">
        <v>148</v>
      </c>
      <c r="F8" s="947">
        <v>157</v>
      </c>
      <c r="G8" s="947">
        <v>219</v>
      </c>
      <c r="H8" s="948">
        <v>233</v>
      </c>
      <c r="I8" s="1111">
        <v>2.8913928323240344E-3</v>
      </c>
      <c r="J8" s="1112">
        <v>6.3926940639269514E-2</v>
      </c>
      <c r="K8" s="435"/>
      <c r="L8" s="1207"/>
      <c r="M8" s="1070"/>
    </row>
    <row r="9" spans="1:13" x14ac:dyDescent="0.25">
      <c r="A9" s="435"/>
      <c r="B9" s="1072"/>
      <c r="C9" s="1073" t="s">
        <v>709</v>
      </c>
      <c r="D9" s="955">
        <v>104600</v>
      </c>
      <c r="E9" s="955">
        <v>86493</v>
      </c>
      <c r="F9" s="955">
        <v>97209</v>
      </c>
      <c r="G9" s="955">
        <v>98510</v>
      </c>
      <c r="H9" s="955">
        <v>80584</v>
      </c>
      <c r="I9" s="1113">
        <v>1</v>
      </c>
      <c r="J9" s="1114">
        <v>-0.18197137346462289</v>
      </c>
      <c r="K9" s="435"/>
      <c r="L9" s="1207"/>
      <c r="M9" s="1070"/>
    </row>
    <row r="10" spans="1:13" x14ac:dyDescent="0.25">
      <c r="A10" s="435"/>
      <c r="B10" s="1068" t="s">
        <v>710</v>
      </c>
      <c r="C10" s="409" t="s">
        <v>698</v>
      </c>
      <c r="D10" s="947">
        <v>219880</v>
      </c>
      <c r="E10" s="947">
        <v>204211</v>
      </c>
      <c r="F10" s="947">
        <v>220761</v>
      </c>
      <c r="G10" s="947">
        <v>239373</v>
      </c>
      <c r="H10" s="948">
        <v>237419</v>
      </c>
      <c r="I10" s="1111">
        <v>0.97407062472562866</v>
      </c>
      <c r="J10" s="1112">
        <v>-8.1629924845325608E-3</v>
      </c>
      <c r="K10" s="435"/>
      <c r="L10" s="1207"/>
      <c r="M10" s="1070"/>
    </row>
    <row r="11" spans="1:13" ht="24" x14ac:dyDescent="0.25">
      <c r="A11" s="435"/>
      <c r="B11" s="1071"/>
      <c r="C11" s="409" t="s">
        <v>699</v>
      </c>
      <c r="D11" s="947">
        <v>5465</v>
      </c>
      <c r="E11" s="947">
        <v>4579</v>
      </c>
      <c r="F11" s="947">
        <v>4881</v>
      </c>
      <c r="G11" s="947">
        <v>5568</v>
      </c>
      <c r="H11" s="948">
        <v>5649</v>
      </c>
      <c r="I11" s="1111">
        <v>2.3176430526095537E-2</v>
      </c>
      <c r="J11" s="1112">
        <v>1.4547413793103425E-2</v>
      </c>
      <c r="K11" s="435"/>
      <c r="L11" s="1207"/>
      <c r="M11" s="1070"/>
    </row>
    <row r="12" spans="1:13" x14ac:dyDescent="0.25">
      <c r="A12" s="435"/>
      <c r="B12" s="1071"/>
      <c r="C12" s="409" t="s">
        <v>700</v>
      </c>
      <c r="D12" s="947">
        <v>433</v>
      </c>
      <c r="E12" s="947">
        <v>323</v>
      </c>
      <c r="F12" s="947">
        <v>231</v>
      </c>
      <c r="G12" s="947">
        <v>216</v>
      </c>
      <c r="H12" s="948">
        <v>278</v>
      </c>
      <c r="I12" s="1111">
        <v>1.1405642921321578E-3</v>
      </c>
      <c r="J12" s="1112">
        <v>0.28703703703703698</v>
      </c>
      <c r="K12" s="435"/>
      <c r="L12" s="1207"/>
      <c r="M12" s="1070"/>
    </row>
    <row r="13" spans="1:13" x14ac:dyDescent="0.25">
      <c r="A13" s="435"/>
      <c r="B13" s="1071"/>
      <c r="C13" s="409" t="s">
        <v>701</v>
      </c>
      <c r="D13" s="947">
        <v>319</v>
      </c>
      <c r="E13" s="947">
        <v>323</v>
      </c>
      <c r="F13" s="947">
        <v>270</v>
      </c>
      <c r="G13" s="947">
        <v>236</v>
      </c>
      <c r="H13" s="948">
        <v>370</v>
      </c>
      <c r="I13" s="1111">
        <v>1.518017223341361E-3</v>
      </c>
      <c r="J13" s="1112">
        <v>0.56779661016949157</v>
      </c>
      <c r="K13" s="435"/>
      <c r="L13" s="1207"/>
      <c r="M13" s="1070"/>
    </row>
    <row r="14" spans="1:13" ht="24" x14ac:dyDescent="0.25">
      <c r="A14" s="435"/>
      <c r="B14" s="1071"/>
      <c r="C14" s="409" t="s">
        <v>702</v>
      </c>
      <c r="D14" s="947">
        <v>22</v>
      </c>
      <c r="E14" s="947">
        <v>7</v>
      </c>
      <c r="F14" s="947">
        <v>25</v>
      </c>
      <c r="G14" s="947">
        <v>17</v>
      </c>
      <c r="H14" s="948">
        <v>23</v>
      </c>
      <c r="I14" s="1111">
        <v>9.4363232802300825E-5</v>
      </c>
      <c r="J14" s="1112">
        <v>0.35294117647058831</v>
      </c>
      <c r="K14" s="435"/>
      <c r="L14" s="1207"/>
      <c r="M14" s="1070"/>
    </row>
    <row r="15" spans="1:13" ht="24" x14ac:dyDescent="0.25">
      <c r="A15" s="435"/>
      <c r="B15" s="1072"/>
      <c r="C15" s="1073" t="s">
        <v>711</v>
      </c>
      <c r="D15" s="955">
        <v>226119</v>
      </c>
      <c r="E15" s="955">
        <v>209443</v>
      </c>
      <c r="F15" s="955">
        <v>226168</v>
      </c>
      <c r="G15" s="955">
        <v>245410</v>
      </c>
      <c r="H15" s="955">
        <v>243739</v>
      </c>
      <c r="I15" s="1113">
        <v>1</v>
      </c>
      <c r="J15" s="1114">
        <v>-6.8090134876329644E-3</v>
      </c>
      <c r="K15" s="435"/>
      <c r="L15" s="1207"/>
      <c r="M15" s="1070"/>
    </row>
    <row r="16" spans="1:13" ht="15.75" thickBot="1" x14ac:dyDescent="0.3">
      <c r="A16" s="435"/>
      <c r="B16" s="962" t="s">
        <v>816</v>
      </c>
      <c r="C16" s="963"/>
      <c r="D16" s="964">
        <v>330719</v>
      </c>
      <c r="E16" s="964">
        <v>295936</v>
      </c>
      <c r="F16" s="964">
        <v>323377</v>
      </c>
      <c r="G16" s="964">
        <v>343920</v>
      </c>
      <c r="H16" s="1074">
        <v>324323</v>
      </c>
      <c r="I16" s="1115"/>
      <c r="J16" s="1116">
        <v>-5.698127471504999E-2</v>
      </c>
      <c r="K16" s="435"/>
      <c r="M16" s="1070"/>
    </row>
    <row r="17" spans="1:14" ht="15" customHeight="1" x14ac:dyDescent="0.25">
      <c r="A17" s="435"/>
      <c r="B17" s="968" t="s">
        <v>20</v>
      </c>
      <c r="C17" s="968"/>
      <c r="D17" s="968"/>
      <c r="E17" s="968"/>
      <c r="F17" s="968"/>
      <c r="G17" s="968"/>
      <c r="H17" s="968"/>
      <c r="I17" s="968"/>
      <c r="J17" s="968"/>
    </row>
    <row r="18" spans="1:14" ht="15.75" thickBot="1" x14ac:dyDescent="0.3">
      <c r="A18" s="435"/>
    </row>
    <row r="19" spans="1:14" ht="15" customHeight="1" x14ac:dyDescent="0.25">
      <c r="A19" s="435"/>
      <c r="B19" s="969" t="s">
        <v>712</v>
      </c>
      <c r="C19" s="1151" t="s">
        <v>776</v>
      </c>
      <c r="D19" s="937" t="s">
        <v>25</v>
      </c>
      <c r="E19" s="970" t="s">
        <v>714</v>
      </c>
      <c r="F19" s="970"/>
      <c r="G19" s="970"/>
      <c r="H19" s="970"/>
      <c r="I19" s="970"/>
      <c r="J19" s="971" t="s">
        <v>7</v>
      </c>
      <c r="K19" s="972" t="s">
        <v>8</v>
      </c>
      <c r="L19" s="435"/>
    </row>
    <row r="20" spans="1:14" x14ac:dyDescent="0.25">
      <c r="A20" s="435"/>
      <c r="B20" s="973"/>
      <c r="C20" s="1152"/>
      <c r="D20" s="974"/>
      <c r="E20" s="975" t="s">
        <v>715</v>
      </c>
      <c r="F20" s="975" t="s">
        <v>716</v>
      </c>
      <c r="G20" s="975" t="s">
        <v>717</v>
      </c>
      <c r="H20" s="975" t="s">
        <v>718</v>
      </c>
      <c r="I20" s="976" t="s">
        <v>719</v>
      </c>
      <c r="J20" s="977"/>
      <c r="K20" s="978"/>
      <c r="L20" s="435"/>
    </row>
    <row r="21" spans="1:14" ht="25.5" x14ac:dyDescent="0.25">
      <c r="A21" s="435"/>
      <c r="B21" s="979" t="s">
        <v>720</v>
      </c>
      <c r="C21" s="1076" t="s">
        <v>28</v>
      </c>
      <c r="D21" s="1077" t="s">
        <v>29</v>
      </c>
      <c r="E21" s="982">
        <v>1053.6787154599997</v>
      </c>
      <c r="F21" s="982">
        <v>991.0287045700004</v>
      </c>
      <c r="G21" s="982">
        <v>928.27670647999992</v>
      </c>
      <c r="H21" s="982">
        <v>982.45277720999991</v>
      </c>
      <c r="I21" s="983">
        <v>1437.2308911199998</v>
      </c>
      <c r="J21" s="984">
        <v>0.19972492589513646</v>
      </c>
      <c r="K21" s="985">
        <v>0.4629007362587878</v>
      </c>
      <c r="L21" s="435"/>
      <c r="M21" s="1070"/>
      <c r="N21" s="1070"/>
    </row>
    <row r="22" spans="1:14" x14ac:dyDescent="0.25">
      <c r="A22" s="435"/>
      <c r="B22" s="986"/>
      <c r="C22" s="1076" t="s">
        <v>817</v>
      </c>
      <c r="D22" s="1077" t="s">
        <v>31</v>
      </c>
      <c r="E22" s="982">
        <v>548.20355173000007</v>
      </c>
      <c r="F22" s="982">
        <v>781.31428191000009</v>
      </c>
      <c r="G22" s="982">
        <v>632.99453288999996</v>
      </c>
      <c r="H22" s="982">
        <v>570.27988871000002</v>
      </c>
      <c r="I22" s="983">
        <v>875.63540611000019</v>
      </c>
      <c r="J22" s="984">
        <v>0.12168275652647073</v>
      </c>
      <c r="K22" s="985">
        <v>0.53544851124020654</v>
      </c>
      <c r="L22" s="435"/>
      <c r="M22" s="1070"/>
      <c r="N22" s="1070"/>
    </row>
    <row r="23" spans="1:14" x14ac:dyDescent="0.25">
      <c r="A23" s="435"/>
      <c r="B23" s="986"/>
      <c r="C23" s="980" t="s">
        <v>818</v>
      </c>
      <c r="D23" s="981" t="s">
        <v>819</v>
      </c>
      <c r="E23" s="982">
        <v>275.61189419999999</v>
      </c>
      <c r="F23" s="982">
        <v>285.57245941999997</v>
      </c>
      <c r="G23" s="982">
        <v>250.82243861000001</v>
      </c>
      <c r="H23" s="982">
        <v>235.38425532999995</v>
      </c>
      <c r="I23" s="983">
        <v>214.23121925000004</v>
      </c>
      <c r="J23" s="984">
        <v>2.9770661522441847E-2</v>
      </c>
      <c r="K23" s="985">
        <v>-8.9865977018488974E-2</v>
      </c>
      <c r="L23" s="435"/>
      <c r="M23" s="1070"/>
      <c r="N23" s="1070"/>
    </row>
    <row r="24" spans="1:14" x14ac:dyDescent="0.25">
      <c r="A24" s="435"/>
      <c r="B24" s="986"/>
      <c r="C24" s="987" t="s">
        <v>61</v>
      </c>
      <c r="D24" s="988"/>
      <c r="E24" s="982">
        <v>6674.2825072999922</v>
      </c>
      <c r="F24" s="982">
        <v>5912.8122159200002</v>
      </c>
      <c r="G24" s="982">
        <v>5720.0851383299723</v>
      </c>
      <c r="H24" s="982">
        <v>6885.0239121200157</v>
      </c>
      <c r="I24" s="983">
        <v>4668.9541765100039</v>
      </c>
      <c r="J24" s="984">
        <v>0.64882165605595099</v>
      </c>
      <c r="K24" s="985">
        <v>-0.32186812477280802</v>
      </c>
      <c r="L24" s="435"/>
      <c r="M24" s="1070"/>
      <c r="N24" s="1070"/>
    </row>
    <row r="25" spans="1:14" x14ac:dyDescent="0.25">
      <c r="A25" s="435"/>
      <c r="B25" s="989"/>
      <c r="C25" s="990" t="s">
        <v>12</v>
      </c>
      <c r="D25" s="991"/>
      <c r="E25" s="992">
        <v>8551.7766686899922</v>
      </c>
      <c r="F25" s="992">
        <v>7970.7276618200012</v>
      </c>
      <c r="G25" s="992">
        <v>7532.1788163099718</v>
      </c>
      <c r="H25" s="992">
        <v>8673.1408333700147</v>
      </c>
      <c r="I25" s="993">
        <v>7196.0516929900041</v>
      </c>
      <c r="J25" s="994">
        <v>1</v>
      </c>
      <c r="K25" s="995">
        <v>-0.1703061403888303</v>
      </c>
      <c r="L25" s="435"/>
      <c r="M25" s="1070"/>
      <c r="N25" s="1070"/>
    </row>
    <row r="26" spans="1:14" ht="25.5" x14ac:dyDescent="0.25">
      <c r="A26" s="435"/>
      <c r="B26" s="979" t="s">
        <v>728</v>
      </c>
      <c r="C26" s="1076" t="s">
        <v>820</v>
      </c>
      <c r="D26" s="1077" t="s">
        <v>821</v>
      </c>
      <c r="E26" s="982">
        <v>1313.0699791999998</v>
      </c>
      <c r="F26" s="982">
        <v>1205.1361299699997</v>
      </c>
      <c r="G26" s="982">
        <v>1263.3887191299996</v>
      </c>
      <c r="H26" s="982">
        <v>1352.98286171</v>
      </c>
      <c r="I26" s="983">
        <v>1750.2913940099997</v>
      </c>
      <c r="J26" s="984">
        <v>9.5586958162315674E-2</v>
      </c>
      <c r="K26" s="985">
        <v>0.29365378050528435</v>
      </c>
      <c r="L26" s="435"/>
      <c r="M26" s="1070"/>
      <c r="N26" s="1070"/>
    </row>
    <row r="27" spans="1:14" ht="25.5" x14ac:dyDescent="0.25">
      <c r="A27" s="435"/>
      <c r="B27" s="986"/>
      <c r="C27" s="1076" t="s">
        <v>822</v>
      </c>
      <c r="D27" s="1077" t="s">
        <v>823</v>
      </c>
      <c r="E27" s="982">
        <v>648.81518044000018</v>
      </c>
      <c r="F27" s="982">
        <v>582.6267184200002</v>
      </c>
      <c r="G27" s="982">
        <v>572.14625097999999</v>
      </c>
      <c r="H27" s="982">
        <v>658.71204385999999</v>
      </c>
      <c r="I27" s="983">
        <v>998.12802108999961</v>
      </c>
      <c r="J27" s="984">
        <v>5.4509792894530819E-2</v>
      </c>
      <c r="K27" s="985">
        <v>0.51527215935061554</v>
      </c>
      <c r="L27" s="435"/>
      <c r="M27" s="1070"/>
      <c r="N27" s="1070"/>
    </row>
    <row r="28" spans="1:14" ht="25.5" x14ac:dyDescent="0.25">
      <c r="A28" s="435"/>
      <c r="B28" s="986"/>
      <c r="C28" s="1076">
        <v>87042121</v>
      </c>
      <c r="D28" s="1077" t="s">
        <v>390</v>
      </c>
      <c r="E28" s="982">
        <v>400.77530272999996</v>
      </c>
      <c r="F28" s="982">
        <v>456.26294505999999</v>
      </c>
      <c r="G28" s="982">
        <v>635.98314561000007</v>
      </c>
      <c r="H28" s="982">
        <v>697.53172454000003</v>
      </c>
      <c r="I28" s="983">
        <v>829.30851345000019</v>
      </c>
      <c r="J28" s="984">
        <v>4.5290217646093547E-2</v>
      </c>
      <c r="K28" s="985">
        <v>0.18891870329898297</v>
      </c>
      <c r="L28" s="435"/>
      <c r="M28" s="1070"/>
      <c r="N28" s="1070"/>
    </row>
    <row r="29" spans="1:14" x14ac:dyDescent="0.25">
      <c r="A29" s="435"/>
      <c r="B29" s="986"/>
      <c r="C29" s="987" t="s">
        <v>61</v>
      </c>
      <c r="D29" s="988"/>
      <c r="E29" s="982">
        <v>16217.543316199964</v>
      </c>
      <c r="F29" s="982">
        <v>14449.28093976994</v>
      </c>
      <c r="G29" s="982">
        <v>14310.371552530058</v>
      </c>
      <c r="H29" s="982">
        <v>14571.625045530007</v>
      </c>
      <c r="I29" s="983">
        <v>14733.257457529971</v>
      </c>
      <c r="J29" s="984">
        <v>0.80461303129705997</v>
      </c>
      <c r="K29" s="985">
        <v>1.1092270868549914E-2</v>
      </c>
      <c r="L29" s="435"/>
      <c r="M29" s="1070"/>
      <c r="N29" s="1070"/>
    </row>
    <row r="30" spans="1:14" x14ac:dyDescent="0.25">
      <c r="A30" s="435"/>
      <c r="B30" s="989"/>
      <c r="C30" s="990" t="s">
        <v>735</v>
      </c>
      <c r="D30" s="991"/>
      <c r="E30" s="992">
        <v>18580.203778569965</v>
      </c>
      <c r="F30" s="992">
        <v>16693.306733219939</v>
      </c>
      <c r="G30" s="992">
        <v>16781.889668250056</v>
      </c>
      <c r="H30" s="992">
        <v>17280.851675640006</v>
      </c>
      <c r="I30" s="993">
        <v>18310.98538607997</v>
      </c>
      <c r="J30" s="994">
        <v>1</v>
      </c>
      <c r="K30" s="995">
        <v>5.9611281305775865E-2</v>
      </c>
      <c r="L30" s="435"/>
      <c r="M30" s="1070"/>
      <c r="N30" s="1070"/>
    </row>
    <row r="31" spans="1:14" ht="15.75" customHeight="1" thickBot="1" x14ac:dyDescent="0.3">
      <c r="A31" s="435"/>
      <c r="B31" s="998" t="s">
        <v>824</v>
      </c>
      <c r="C31" s="998"/>
      <c r="D31" s="999"/>
      <c r="E31" s="1000">
        <v>27131.980447259957</v>
      </c>
      <c r="F31" s="1000">
        <v>24664.03439503994</v>
      </c>
      <c r="G31" s="1000">
        <v>24314.06848456003</v>
      </c>
      <c r="H31" s="1000">
        <v>25953.992509010022</v>
      </c>
      <c r="I31" s="1001">
        <v>25507.037079069974</v>
      </c>
      <c r="J31" s="1002"/>
      <c r="K31" s="1003">
        <v>-1.7221066461542867E-2</v>
      </c>
      <c r="L31" s="435"/>
      <c r="M31" s="1070"/>
      <c r="N31" s="1070"/>
    </row>
    <row r="32" spans="1:14" ht="15" customHeight="1" x14ac:dyDescent="0.25">
      <c r="A32" s="435"/>
      <c r="B32" s="968" t="s">
        <v>20</v>
      </c>
      <c r="C32" s="968"/>
      <c r="D32" s="968"/>
      <c r="E32" s="968"/>
      <c r="F32" s="968"/>
      <c r="G32" s="968"/>
      <c r="H32" s="968"/>
      <c r="I32" s="968"/>
      <c r="J32" s="968"/>
      <c r="K32" s="968"/>
    </row>
    <row r="33" spans="1:12" x14ac:dyDescent="0.25">
      <c r="A33" s="435"/>
      <c r="B33" s="1208" t="s">
        <v>825</v>
      </c>
      <c r="C33" s="1208"/>
      <c r="D33" s="1208"/>
      <c r="E33" s="1208"/>
      <c r="F33" s="1208"/>
      <c r="G33" s="1208"/>
      <c r="H33" s="1208"/>
      <c r="I33" s="1208"/>
      <c r="J33" s="1208"/>
      <c r="K33" s="1208"/>
    </row>
    <row r="34" spans="1:12" x14ac:dyDescent="0.25">
      <c r="A34" s="435"/>
      <c r="B34" s="274" t="s">
        <v>826</v>
      </c>
      <c r="C34" s="274"/>
      <c r="D34" s="274"/>
      <c r="E34" s="274"/>
      <c r="F34" s="274"/>
      <c r="G34" s="274"/>
      <c r="H34" s="274"/>
      <c r="I34" s="274"/>
      <c r="J34" s="274"/>
      <c r="K34" s="1209"/>
    </row>
    <row r="35" spans="1:12" x14ac:dyDescent="0.25">
      <c r="A35" s="435"/>
      <c r="B35" s="274" t="s">
        <v>827</v>
      </c>
      <c r="C35" s="274"/>
      <c r="D35" s="274"/>
      <c r="E35" s="274"/>
      <c r="F35" s="274"/>
      <c r="G35" s="274"/>
      <c r="H35" s="274"/>
      <c r="I35" s="274"/>
      <c r="J35" s="274"/>
      <c r="K35" s="1209"/>
    </row>
    <row r="36" spans="1:12" x14ac:dyDescent="0.25">
      <c r="A36" s="435"/>
      <c r="B36" s="274" t="s">
        <v>828</v>
      </c>
      <c r="C36" s="274"/>
      <c r="D36" s="274"/>
      <c r="E36" s="274"/>
      <c r="F36" s="274"/>
      <c r="G36" s="274"/>
      <c r="H36" s="274"/>
      <c r="I36" s="274"/>
      <c r="J36" s="274"/>
      <c r="K36" s="1209"/>
    </row>
    <row r="37" spans="1:12" x14ac:dyDescent="0.25">
      <c r="A37" s="435"/>
      <c r="B37" s="1079" t="s">
        <v>737</v>
      </c>
    </row>
    <row r="38" spans="1:12" x14ac:dyDescent="0.25">
      <c r="A38" s="435"/>
    </row>
    <row r="39" spans="1:12" ht="15.75" thickBot="1" x14ac:dyDescent="0.3">
      <c r="A39" s="435"/>
    </row>
    <row r="40" spans="1:12" x14ac:dyDescent="0.25">
      <c r="A40" s="435"/>
      <c r="B40" s="969" t="s">
        <v>738</v>
      </c>
      <c r="C40" s="970" t="s">
        <v>739</v>
      </c>
      <c r="D40" s="970"/>
      <c r="E40" s="970"/>
      <c r="F40" s="970"/>
      <c r="G40" s="970"/>
      <c r="H40" s="971" t="s">
        <v>7</v>
      </c>
      <c r="I40" s="972" t="s">
        <v>8</v>
      </c>
      <c r="J40" s="435"/>
    </row>
    <row r="41" spans="1:12" x14ac:dyDescent="0.25">
      <c r="A41" s="435"/>
      <c r="B41" s="973"/>
      <c r="C41" s="1007" t="s">
        <v>715</v>
      </c>
      <c r="D41" s="1007" t="s">
        <v>716</v>
      </c>
      <c r="E41" s="1007" t="s">
        <v>717</v>
      </c>
      <c r="F41" s="1007" t="s">
        <v>718</v>
      </c>
      <c r="G41" s="1008" t="s">
        <v>719</v>
      </c>
      <c r="H41" s="977"/>
      <c r="I41" s="978"/>
      <c r="J41" s="435"/>
    </row>
    <row r="42" spans="1:12" x14ac:dyDescent="0.25">
      <c r="A42" s="435"/>
      <c r="B42" s="1139" t="s">
        <v>508</v>
      </c>
      <c r="C42" s="1140">
        <v>142.03056853000061</v>
      </c>
      <c r="D42" s="1140">
        <v>133.20260386999817</v>
      </c>
      <c r="E42" s="1140">
        <v>139.5902307600004</v>
      </c>
      <c r="F42" s="1140">
        <v>111.9391825999987</v>
      </c>
      <c r="G42" s="1141">
        <v>113.45065222000014</v>
      </c>
      <c r="H42" s="1142">
        <v>3.1206819828005699E-2</v>
      </c>
      <c r="I42" s="1175">
        <v>1.3502596543004008E-2</v>
      </c>
      <c r="J42" s="435"/>
      <c r="K42" s="1070"/>
      <c r="L42" s="1070"/>
    </row>
    <row r="43" spans="1:12" x14ac:dyDescent="0.25">
      <c r="A43" s="435"/>
      <c r="B43" s="1139" t="s">
        <v>509</v>
      </c>
      <c r="C43" s="1140">
        <v>3560.263619660016</v>
      </c>
      <c r="D43" s="1140">
        <v>3190.996240439988</v>
      </c>
      <c r="E43" s="1140">
        <v>3181.050180379953</v>
      </c>
      <c r="F43" s="1140">
        <v>3231.6788618200044</v>
      </c>
      <c r="G43" s="1141">
        <v>3468.1086061299761</v>
      </c>
      <c r="H43" s="1142">
        <v>0.95397107286417693</v>
      </c>
      <c r="I43" s="1175">
        <v>7.3160036754648328E-2</v>
      </c>
      <c r="J43" s="435"/>
      <c r="K43" s="1070"/>
      <c r="L43" s="1070"/>
    </row>
    <row r="44" spans="1:12" ht="25.5" x14ac:dyDescent="0.25">
      <c r="A44" s="435"/>
      <c r="B44" s="1144" t="s">
        <v>510</v>
      </c>
      <c r="C44" s="1140">
        <v>1.4413400000000002E-3</v>
      </c>
      <c r="D44" s="1140">
        <v>2.7932969999999998E-2</v>
      </c>
      <c r="E44" s="1140">
        <v>5.3822200000000001E-3</v>
      </c>
      <c r="F44" s="1140">
        <v>3.9579400000000001E-3</v>
      </c>
      <c r="G44" s="1141">
        <v>7.3933000000000007E-4</v>
      </c>
      <c r="H44" s="1142">
        <v>2.0336717023625962E-7</v>
      </c>
      <c r="I44" s="1175">
        <v>-0.81320333304698911</v>
      </c>
      <c r="J44" s="435"/>
      <c r="K44" s="1070"/>
      <c r="L44" s="1070"/>
    </row>
    <row r="45" spans="1:12" ht="25.5" x14ac:dyDescent="0.25">
      <c r="A45" s="435"/>
      <c r="B45" s="1139" t="s">
        <v>740</v>
      </c>
      <c r="C45" s="1140">
        <v>55.333916670000001</v>
      </c>
      <c r="D45" s="1140">
        <v>11.77155235</v>
      </c>
      <c r="E45" s="1140">
        <v>0.26039012</v>
      </c>
      <c r="F45" s="1140">
        <v>2.1071123900000002</v>
      </c>
      <c r="G45" s="1141">
        <v>13.527229980000001</v>
      </c>
      <c r="H45" s="1142">
        <v>3.720929060321771E-3</v>
      </c>
      <c r="I45" s="1175">
        <v>5.4197951870996306</v>
      </c>
      <c r="J45" s="435"/>
      <c r="K45" s="1070"/>
      <c r="L45" s="1070"/>
    </row>
    <row r="46" spans="1:12" x14ac:dyDescent="0.25">
      <c r="A46" s="435"/>
      <c r="B46" s="1144" t="s">
        <v>512</v>
      </c>
      <c r="C46" s="1140">
        <v>27.438832810000005</v>
      </c>
      <c r="D46" s="1140">
        <v>25.840018729999993</v>
      </c>
      <c r="E46" s="1140">
        <v>37.699727840000008</v>
      </c>
      <c r="F46" s="1140">
        <v>36.236832489999991</v>
      </c>
      <c r="G46" s="1141">
        <v>40.356974769999979</v>
      </c>
      <c r="H46" s="1142">
        <v>1.1100974880325456E-2</v>
      </c>
      <c r="I46" s="1175">
        <v>0.11370039810010968</v>
      </c>
      <c r="J46" s="435"/>
      <c r="K46" s="1070"/>
      <c r="L46" s="1070"/>
    </row>
    <row r="47" spans="1:12" ht="15.75" thickBot="1" x14ac:dyDescent="0.3">
      <c r="A47" s="435"/>
      <c r="B47" s="1176" t="s">
        <v>528</v>
      </c>
      <c r="C47" s="1146">
        <v>3785.0683790100161</v>
      </c>
      <c r="D47" s="1146">
        <v>3361.8383483599864</v>
      </c>
      <c r="E47" s="1146">
        <v>3358.6059113199531</v>
      </c>
      <c r="F47" s="1146">
        <v>3381.9659472400031</v>
      </c>
      <c r="G47" s="1147">
        <v>3635.444202429976</v>
      </c>
      <c r="H47" s="1148">
        <v>1</v>
      </c>
      <c r="I47" s="1177">
        <v>7.4949972632585071E-2</v>
      </c>
      <c r="J47" s="435"/>
      <c r="K47" s="1070"/>
      <c r="L47" s="1070"/>
    </row>
    <row r="48" spans="1:12" ht="15" customHeight="1" x14ac:dyDescent="0.25">
      <c r="B48" s="1019" t="s">
        <v>428</v>
      </c>
      <c r="C48" s="1019"/>
      <c r="D48" s="1019"/>
      <c r="E48" s="1019"/>
      <c r="F48" s="1019"/>
      <c r="G48" s="1019"/>
      <c r="H48" s="1019"/>
      <c r="I48" s="1019"/>
    </row>
  </sheetData>
  <mergeCells count="29">
    <mergeCell ref="B48:I48"/>
    <mergeCell ref="B31:D31"/>
    <mergeCell ref="B32:K32"/>
    <mergeCell ref="B33:K33"/>
    <mergeCell ref="B40:B41"/>
    <mergeCell ref="C40:G40"/>
    <mergeCell ref="H40:H41"/>
    <mergeCell ref="I40:I41"/>
    <mergeCell ref="K19:K20"/>
    <mergeCell ref="B21:B25"/>
    <mergeCell ref="C24:D24"/>
    <mergeCell ref="C25:D25"/>
    <mergeCell ref="B26:B30"/>
    <mergeCell ref="C29:D29"/>
    <mergeCell ref="C30:D30"/>
    <mergeCell ref="B10:B15"/>
    <mergeCell ref="B16:C16"/>
    <mergeCell ref="B17:J17"/>
    <mergeCell ref="B19:B20"/>
    <mergeCell ref="C19:C20"/>
    <mergeCell ref="D19:D20"/>
    <mergeCell ref="E19:I19"/>
    <mergeCell ref="J19:J20"/>
    <mergeCell ref="B4:B5"/>
    <mergeCell ref="C4:C5"/>
    <mergeCell ref="D4:H4"/>
    <mergeCell ref="I4:I5"/>
    <mergeCell ref="J4:J5"/>
    <mergeCell ref="B6:B9"/>
  </mergeCells>
  <pageMargins left="0.7" right="0.7" top="0.75" bottom="0.75" header="0.3" footer="0.3"/>
  <pageSetup paperSize="183" scale="6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pageSetUpPr fitToPage="1"/>
  </sheetPr>
  <dimension ref="A1:N51"/>
  <sheetViews>
    <sheetView zoomScaleNormal="100" workbookViewId="0">
      <selection activeCell="O24" sqref="O24"/>
    </sheetView>
  </sheetViews>
  <sheetFormatPr baseColWidth="10" defaultRowHeight="15" x14ac:dyDescent="0.25"/>
  <cols>
    <col min="1" max="1" width="11.42578125" style="102"/>
    <col min="2" max="2" width="24.5703125" style="102" customWidth="1"/>
    <col min="3" max="3" width="27.42578125" style="102" customWidth="1"/>
    <col min="4" max="4" width="32.140625" style="102" customWidth="1"/>
    <col min="5" max="8" width="11.42578125" style="102"/>
    <col min="9" max="9" width="12.28515625" style="102" customWidth="1"/>
    <col min="10" max="16384" width="11.42578125" style="102"/>
  </cols>
  <sheetData>
    <row r="1" spans="1:13" x14ac:dyDescent="0.25">
      <c r="B1" s="931" t="s">
        <v>829</v>
      </c>
    </row>
    <row r="2" spans="1:13" x14ac:dyDescent="0.25">
      <c r="B2" s="1150"/>
    </row>
    <row r="3" spans="1:13" ht="15.75" thickBot="1" x14ac:dyDescent="0.3"/>
    <row r="4" spans="1:13" ht="15" customHeight="1" x14ac:dyDescent="0.25">
      <c r="A4" s="435"/>
      <c r="B4" s="934" t="s">
        <v>705</v>
      </c>
      <c r="C4" s="935" t="s">
        <v>706</v>
      </c>
      <c r="D4" s="936" t="s">
        <v>707</v>
      </c>
      <c r="E4" s="937"/>
      <c r="F4" s="937"/>
      <c r="G4" s="937"/>
      <c r="H4" s="937"/>
      <c r="I4" s="1063" t="s">
        <v>7</v>
      </c>
      <c r="J4" s="1064" t="s">
        <v>8</v>
      </c>
      <c r="K4" s="435"/>
    </row>
    <row r="5" spans="1:13" x14ac:dyDescent="0.25">
      <c r="A5" s="435"/>
      <c r="B5" s="940"/>
      <c r="C5" s="941"/>
      <c r="D5" s="942">
        <v>2013</v>
      </c>
      <c r="E5" s="942">
        <v>2014</v>
      </c>
      <c r="F5" s="942">
        <v>2015</v>
      </c>
      <c r="G5" s="942">
        <v>2016</v>
      </c>
      <c r="H5" s="1065">
        <v>2017</v>
      </c>
      <c r="I5" s="1066"/>
      <c r="J5" s="1067"/>
      <c r="K5" s="435"/>
    </row>
    <row r="6" spans="1:13" x14ac:dyDescent="0.25">
      <c r="A6" s="435"/>
      <c r="B6" s="1068" t="s">
        <v>708</v>
      </c>
      <c r="C6" s="409" t="s">
        <v>690</v>
      </c>
      <c r="D6" s="947">
        <v>113247</v>
      </c>
      <c r="E6" s="947">
        <v>118198</v>
      </c>
      <c r="F6" s="947">
        <v>114179</v>
      </c>
      <c r="G6" s="947">
        <v>117122</v>
      </c>
      <c r="H6" s="948">
        <v>119938</v>
      </c>
      <c r="I6" s="1111">
        <v>0.90202684917083442</v>
      </c>
      <c r="J6" s="1112">
        <v>2.4043305271426396E-2</v>
      </c>
      <c r="K6" s="435"/>
      <c r="L6" s="1070"/>
      <c r="M6" s="1070"/>
    </row>
    <row r="7" spans="1:13" x14ac:dyDescent="0.25">
      <c r="A7" s="435"/>
      <c r="B7" s="1071"/>
      <c r="C7" s="409" t="s">
        <v>691</v>
      </c>
      <c r="D7" s="947">
        <v>11935</v>
      </c>
      <c r="E7" s="947">
        <v>11826</v>
      </c>
      <c r="F7" s="947">
        <v>10801</v>
      </c>
      <c r="G7" s="947">
        <v>12980</v>
      </c>
      <c r="H7" s="948">
        <v>10557</v>
      </c>
      <c r="I7" s="1111">
        <v>7.9396833753243329E-2</v>
      </c>
      <c r="J7" s="1112">
        <v>-0.18667180277349771</v>
      </c>
      <c r="K7" s="435"/>
      <c r="L7" s="1070"/>
      <c r="M7" s="1070"/>
    </row>
    <row r="8" spans="1:13" x14ac:dyDescent="0.25">
      <c r="A8" s="435"/>
      <c r="B8" s="1071"/>
      <c r="C8" s="409" t="s">
        <v>692</v>
      </c>
      <c r="D8" s="947">
        <v>2592</v>
      </c>
      <c r="E8" s="947">
        <v>2760</v>
      </c>
      <c r="F8" s="947">
        <v>2660</v>
      </c>
      <c r="G8" s="947">
        <v>2429</v>
      </c>
      <c r="H8" s="948">
        <v>2470</v>
      </c>
      <c r="I8" s="1111">
        <v>1.8576317075922236E-2</v>
      </c>
      <c r="J8" s="1112">
        <v>1.6879374228077504E-2</v>
      </c>
      <c r="K8" s="435"/>
      <c r="L8" s="1070"/>
      <c r="M8" s="1070"/>
    </row>
    <row r="9" spans="1:13" x14ac:dyDescent="0.25">
      <c r="A9" s="435"/>
      <c r="B9" s="1072"/>
      <c r="C9" s="1073" t="s">
        <v>709</v>
      </c>
      <c r="D9" s="955">
        <v>127774</v>
      </c>
      <c r="E9" s="955">
        <v>132784</v>
      </c>
      <c r="F9" s="955">
        <v>127640</v>
      </c>
      <c r="G9" s="955">
        <v>132531</v>
      </c>
      <c r="H9" s="955">
        <v>132965</v>
      </c>
      <c r="I9" s="1113">
        <v>1</v>
      </c>
      <c r="J9" s="1114">
        <v>3.2747055405903946E-3</v>
      </c>
      <c r="K9" s="435"/>
      <c r="L9" s="1070"/>
      <c r="M9" s="1070"/>
    </row>
    <row r="10" spans="1:13" x14ac:dyDescent="0.25">
      <c r="A10" s="435"/>
      <c r="B10" s="1068" t="s">
        <v>710</v>
      </c>
      <c r="C10" s="409" t="s">
        <v>698</v>
      </c>
      <c r="D10" s="947">
        <v>947271</v>
      </c>
      <c r="E10" s="947">
        <v>952536</v>
      </c>
      <c r="F10" s="947">
        <v>999310</v>
      </c>
      <c r="G10" s="947">
        <v>1102315</v>
      </c>
      <c r="H10" s="948">
        <v>1219276</v>
      </c>
      <c r="I10" s="1111">
        <v>0.99678468683601906</v>
      </c>
      <c r="J10" s="1112">
        <v>0.10610487927679468</v>
      </c>
      <c r="K10" s="435"/>
      <c r="L10" s="1070"/>
      <c r="M10" s="1070"/>
    </row>
    <row r="11" spans="1:13" x14ac:dyDescent="0.25">
      <c r="A11" s="435"/>
      <c r="B11" s="1071"/>
      <c r="C11" s="409" t="s">
        <v>699</v>
      </c>
      <c r="D11" s="947">
        <v>936</v>
      </c>
      <c r="E11" s="947">
        <v>764</v>
      </c>
      <c r="F11" s="947">
        <v>823</v>
      </c>
      <c r="G11" s="947">
        <v>861</v>
      </c>
      <c r="H11" s="948">
        <v>917</v>
      </c>
      <c r="I11" s="1111">
        <v>7.4966747301564985E-4</v>
      </c>
      <c r="J11" s="1112">
        <v>6.5040650406503975E-2</v>
      </c>
      <c r="K11" s="435"/>
      <c r="L11" s="1070"/>
      <c r="M11" s="1070"/>
    </row>
    <row r="12" spans="1:13" ht="15" customHeight="1" x14ac:dyDescent="0.25">
      <c r="A12" s="435"/>
      <c r="B12" s="1071"/>
      <c r="C12" s="409" t="s">
        <v>700</v>
      </c>
      <c r="D12" s="947">
        <v>871</v>
      </c>
      <c r="E12" s="947">
        <v>1097</v>
      </c>
      <c r="F12" s="947">
        <v>999</v>
      </c>
      <c r="G12" s="947">
        <v>912</v>
      </c>
      <c r="H12" s="948">
        <v>863</v>
      </c>
      <c r="I12" s="1111">
        <v>7.0552129685115138E-4</v>
      </c>
      <c r="J12" s="1112">
        <v>-5.3728070175438569E-2</v>
      </c>
      <c r="K12" s="435"/>
      <c r="L12" s="1070"/>
      <c r="M12" s="1070"/>
    </row>
    <row r="13" spans="1:13" x14ac:dyDescent="0.25">
      <c r="A13" s="435"/>
      <c r="B13" s="1071"/>
      <c r="C13" s="409" t="s">
        <v>701</v>
      </c>
      <c r="D13" s="947">
        <v>2230</v>
      </c>
      <c r="E13" s="947">
        <v>2209</v>
      </c>
      <c r="F13" s="947">
        <v>2161</v>
      </c>
      <c r="G13" s="947">
        <v>2102</v>
      </c>
      <c r="H13" s="948">
        <v>2031</v>
      </c>
      <c r="I13" s="1111">
        <v>1.6603867368536367E-3</v>
      </c>
      <c r="J13" s="1112">
        <v>-3.3777354900095147E-2</v>
      </c>
      <c r="K13" s="435"/>
      <c r="L13" s="1070"/>
      <c r="M13" s="1070"/>
    </row>
    <row r="14" spans="1:13" ht="24" x14ac:dyDescent="0.25">
      <c r="A14" s="435"/>
      <c r="B14" s="1071"/>
      <c r="C14" s="409" t="s">
        <v>702</v>
      </c>
      <c r="D14" s="947">
        <v>24</v>
      </c>
      <c r="E14" s="947">
        <v>5</v>
      </c>
      <c r="F14" s="947">
        <v>42</v>
      </c>
      <c r="G14" s="947">
        <v>44</v>
      </c>
      <c r="H14" s="948">
        <v>122</v>
      </c>
      <c r="I14" s="1111">
        <v>9.9737657260533566E-5</v>
      </c>
      <c r="J14" s="1112">
        <v>1.7727272727272729</v>
      </c>
      <c r="K14" s="435"/>
      <c r="L14" s="1070"/>
      <c r="M14" s="1070"/>
    </row>
    <row r="15" spans="1:13" x14ac:dyDescent="0.25">
      <c r="A15" s="435"/>
      <c r="B15" s="1071"/>
      <c r="C15" s="409" t="s">
        <v>703</v>
      </c>
      <c r="D15" s="947" t="s">
        <v>263</v>
      </c>
      <c r="E15" s="947">
        <v>3</v>
      </c>
      <c r="F15" s="947" t="s">
        <v>263</v>
      </c>
      <c r="G15" s="947">
        <v>22</v>
      </c>
      <c r="H15" s="948" t="s">
        <v>263</v>
      </c>
      <c r="I15" s="1111">
        <v>0</v>
      </c>
      <c r="J15" s="1112">
        <v>-1</v>
      </c>
      <c r="K15" s="435"/>
      <c r="L15" s="1070"/>
      <c r="M15" s="1070"/>
    </row>
    <row r="16" spans="1:13" ht="15" customHeight="1" x14ac:dyDescent="0.25">
      <c r="A16" s="435"/>
      <c r="B16" s="1072"/>
      <c r="C16" s="1073" t="s">
        <v>711</v>
      </c>
      <c r="D16" s="955">
        <v>951332</v>
      </c>
      <c r="E16" s="955">
        <v>956614</v>
      </c>
      <c r="F16" s="955">
        <v>1003335</v>
      </c>
      <c r="G16" s="955">
        <v>1106256</v>
      </c>
      <c r="H16" s="955">
        <v>1223209</v>
      </c>
      <c r="I16" s="1113">
        <v>1</v>
      </c>
      <c r="J16" s="1114">
        <v>0.10571965259397453</v>
      </c>
      <c r="K16" s="435"/>
      <c r="L16" s="1070"/>
      <c r="M16" s="1070"/>
    </row>
    <row r="17" spans="1:14" ht="15.75" thickBot="1" x14ac:dyDescent="0.3">
      <c r="A17" s="435"/>
      <c r="B17" s="962" t="s">
        <v>830</v>
      </c>
      <c r="C17" s="963"/>
      <c r="D17" s="964">
        <v>1079106</v>
      </c>
      <c r="E17" s="964">
        <v>1089398</v>
      </c>
      <c r="F17" s="964">
        <v>1130975</v>
      </c>
      <c r="G17" s="964">
        <v>1238787</v>
      </c>
      <c r="H17" s="1074">
        <v>1356174</v>
      </c>
      <c r="I17" s="1115"/>
      <c r="J17" s="1116">
        <v>9.4759631801108579E-2</v>
      </c>
      <c r="K17" s="435"/>
      <c r="M17" s="1070"/>
    </row>
    <row r="18" spans="1:14" ht="15" customHeight="1" x14ac:dyDescent="0.25">
      <c r="A18" s="435"/>
      <c r="B18" s="968" t="s">
        <v>20</v>
      </c>
      <c r="C18" s="968"/>
      <c r="D18" s="968"/>
      <c r="E18" s="968"/>
      <c r="F18" s="968"/>
      <c r="G18" s="968"/>
      <c r="H18" s="968"/>
      <c r="I18" s="968"/>
      <c r="J18" s="968"/>
    </row>
    <row r="19" spans="1:14" x14ac:dyDescent="0.25">
      <c r="A19" s="435"/>
    </row>
    <row r="20" spans="1:14" ht="15.75" thickBot="1" x14ac:dyDescent="0.3">
      <c r="A20" s="435"/>
    </row>
    <row r="21" spans="1:14" ht="15" customHeight="1" x14ac:dyDescent="0.25">
      <c r="A21" s="435"/>
      <c r="B21" s="969" t="s">
        <v>712</v>
      </c>
      <c r="C21" s="1151" t="s">
        <v>776</v>
      </c>
      <c r="D21" s="937" t="s">
        <v>25</v>
      </c>
      <c r="E21" s="970" t="s">
        <v>714</v>
      </c>
      <c r="F21" s="970"/>
      <c r="G21" s="970"/>
      <c r="H21" s="970"/>
      <c r="I21" s="970"/>
      <c r="J21" s="971" t="s">
        <v>7</v>
      </c>
      <c r="K21" s="972" t="s">
        <v>8</v>
      </c>
      <c r="L21" s="435"/>
    </row>
    <row r="22" spans="1:14" x14ac:dyDescent="0.25">
      <c r="A22" s="435"/>
      <c r="B22" s="973"/>
      <c r="C22" s="1152"/>
      <c r="D22" s="974"/>
      <c r="E22" s="975" t="s">
        <v>715</v>
      </c>
      <c r="F22" s="975" t="s">
        <v>716</v>
      </c>
      <c r="G22" s="975" t="s">
        <v>717</v>
      </c>
      <c r="H22" s="975" t="s">
        <v>718</v>
      </c>
      <c r="I22" s="976" t="s">
        <v>719</v>
      </c>
      <c r="J22" s="977"/>
      <c r="K22" s="978"/>
      <c r="L22" s="435"/>
    </row>
    <row r="23" spans="1:14" ht="25.5" x14ac:dyDescent="0.25">
      <c r="A23" s="435"/>
      <c r="B23" s="979" t="s">
        <v>720</v>
      </c>
      <c r="C23" s="1076" t="s">
        <v>831</v>
      </c>
      <c r="D23" s="1077" t="s">
        <v>35</v>
      </c>
      <c r="E23" s="982">
        <v>1030.6196395299999</v>
      </c>
      <c r="F23" s="982">
        <v>1124.9488578399998</v>
      </c>
      <c r="G23" s="982">
        <v>901.91784228999995</v>
      </c>
      <c r="H23" s="982">
        <v>930.55122197000014</v>
      </c>
      <c r="I23" s="983">
        <v>1165.5263595899999</v>
      </c>
      <c r="J23" s="984">
        <v>0.24604128972938183</v>
      </c>
      <c r="K23" s="985">
        <v>0.25251177159549743</v>
      </c>
      <c r="L23" s="435"/>
      <c r="M23" s="1070"/>
      <c r="N23" s="1070"/>
    </row>
    <row r="24" spans="1:14" ht="25.5" x14ac:dyDescent="0.25">
      <c r="A24" s="435"/>
      <c r="B24" s="986"/>
      <c r="C24" s="1076" t="s">
        <v>40</v>
      </c>
      <c r="D24" s="1077" t="s">
        <v>41</v>
      </c>
      <c r="E24" s="982">
        <v>1009.9793041999992</v>
      </c>
      <c r="F24" s="982">
        <v>928.82280400999923</v>
      </c>
      <c r="G24" s="982">
        <v>857.86975923999978</v>
      </c>
      <c r="H24" s="982">
        <v>851.33798210000089</v>
      </c>
      <c r="I24" s="983">
        <v>879.75014161000013</v>
      </c>
      <c r="J24" s="984">
        <v>0.18571425493754909</v>
      </c>
      <c r="K24" s="985">
        <v>3.3373536841284634E-2</v>
      </c>
      <c r="L24" s="435"/>
      <c r="M24" s="1070"/>
      <c r="N24" s="1070"/>
    </row>
    <row r="25" spans="1:14" ht="25.5" x14ac:dyDescent="0.25">
      <c r="A25" s="435"/>
      <c r="B25" s="986"/>
      <c r="C25" s="1076" t="s">
        <v>38</v>
      </c>
      <c r="D25" s="1077" t="s">
        <v>832</v>
      </c>
      <c r="E25" s="982">
        <v>670.04323377000026</v>
      </c>
      <c r="F25" s="982">
        <v>762.62744400000008</v>
      </c>
      <c r="G25" s="982">
        <v>669.86075025000014</v>
      </c>
      <c r="H25" s="982">
        <v>786.32020123000018</v>
      </c>
      <c r="I25" s="983">
        <v>855.46020667000005</v>
      </c>
      <c r="J25" s="984">
        <v>0.18058667728054723</v>
      </c>
      <c r="K25" s="985">
        <v>8.7928563111882019E-2</v>
      </c>
      <c r="L25" s="435"/>
      <c r="M25" s="1070"/>
      <c r="N25" s="1070"/>
    </row>
    <row r="26" spans="1:14" x14ac:dyDescent="0.25">
      <c r="A26" s="435"/>
      <c r="B26" s="986"/>
      <c r="C26" s="987" t="s">
        <v>61</v>
      </c>
      <c r="D26" s="988"/>
      <c r="E26" s="982">
        <v>2399.0550182499996</v>
      </c>
      <c r="F26" s="982">
        <v>1990.0846372100032</v>
      </c>
      <c r="G26" s="982">
        <v>1618.7699510600005</v>
      </c>
      <c r="H26" s="982">
        <v>1746.7383181000002</v>
      </c>
      <c r="I26" s="983">
        <v>1836.3802243000014</v>
      </c>
      <c r="J26" s="984">
        <v>0.38765777805252177</v>
      </c>
      <c r="K26" s="985">
        <v>5.1319596799999312E-2</v>
      </c>
      <c r="L26" s="435"/>
      <c r="M26" s="1070"/>
      <c r="N26" s="1070"/>
    </row>
    <row r="27" spans="1:14" x14ac:dyDescent="0.25">
      <c r="A27" s="435"/>
      <c r="B27" s="989"/>
      <c r="C27" s="990" t="s">
        <v>12</v>
      </c>
      <c r="D27" s="991"/>
      <c r="E27" s="992">
        <v>5109.6971957499991</v>
      </c>
      <c r="F27" s="992">
        <v>4806.4837430600019</v>
      </c>
      <c r="G27" s="992">
        <v>4048.4183028400003</v>
      </c>
      <c r="H27" s="992">
        <v>4314.9477234000015</v>
      </c>
      <c r="I27" s="993">
        <v>4737.1169321700017</v>
      </c>
      <c r="J27" s="994">
        <v>1</v>
      </c>
      <c r="K27" s="995">
        <v>9.7838777160745849E-2</v>
      </c>
      <c r="L27" s="435"/>
      <c r="M27" s="1070"/>
      <c r="N27" s="1070"/>
    </row>
    <row r="28" spans="1:14" ht="25.5" x14ac:dyDescent="0.25">
      <c r="A28" s="435"/>
      <c r="B28" s="979" t="s">
        <v>728</v>
      </c>
      <c r="C28" s="1076" t="s">
        <v>381</v>
      </c>
      <c r="D28" s="1077" t="s">
        <v>382</v>
      </c>
      <c r="E28" s="982">
        <v>1743.0035895699991</v>
      </c>
      <c r="F28" s="982">
        <v>1289.4309738400004</v>
      </c>
      <c r="G28" s="982">
        <v>1434.8938367200008</v>
      </c>
      <c r="H28" s="982">
        <v>1362.1149381600003</v>
      </c>
      <c r="I28" s="983">
        <v>1399.6014294499996</v>
      </c>
      <c r="J28" s="984">
        <v>0.16431741375895076</v>
      </c>
      <c r="K28" s="985">
        <v>2.7520798898687415E-2</v>
      </c>
      <c r="L28" s="435"/>
      <c r="M28" s="1070"/>
      <c r="N28" s="1070"/>
    </row>
    <row r="29" spans="1:14" ht="25.5" x14ac:dyDescent="0.25">
      <c r="A29" s="435"/>
      <c r="B29" s="986"/>
      <c r="C29" s="980" t="s">
        <v>833</v>
      </c>
      <c r="D29" s="981" t="s">
        <v>834</v>
      </c>
      <c r="E29" s="982">
        <v>407.99616711999977</v>
      </c>
      <c r="F29" s="982">
        <v>436.70493211999974</v>
      </c>
      <c r="G29" s="982">
        <v>466.83215160999998</v>
      </c>
      <c r="H29" s="982">
        <v>445.13503748000034</v>
      </c>
      <c r="I29" s="983">
        <v>477.64068012000064</v>
      </c>
      <c r="J29" s="984">
        <v>5.6076451203845128E-2</v>
      </c>
      <c r="K29" s="985">
        <v>7.3024228387011059E-2</v>
      </c>
      <c r="L29" s="435"/>
      <c r="M29" s="1070"/>
      <c r="N29" s="1070"/>
    </row>
    <row r="30" spans="1:14" ht="38.25" x14ac:dyDescent="0.25">
      <c r="A30" s="435"/>
      <c r="B30" s="986"/>
      <c r="C30" s="980" t="s">
        <v>835</v>
      </c>
      <c r="D30" s="981" t="s">
        <v>836</v>
      </c>
      <c r="E30" s="982">
        <v>450.0441585500003</v>
      </c>
      <c r="F30" s="982">
        <v>314.31129644999993</v>
      </c>
      <c r="G30" s="982">
        <v>331.11236180999998</v>
      </c>
      <c r="H30" s="982">
        <v>311.74613604000001</v>
      </c>
      <c r="I30" s="983">
        <v>285.38433847000033</v>
      </c>
      <c r="J30" s="984">
        <v>3.3504978944703737E-2</v>
      </c>
      <c r="K30" s="985">
        <v>-8.4561745992634219E-2</v>
      </c>
      <c r="L30" s="435"/>
      <c r="M30" s="1070"/>
      <c r="N30" s="1070"/>
    </row>
    <row r="31" spans="1:14" x14ac:dyDescent="0.25">
      <c r="A31" s="435"/>
      <c r="B31" s="986"/>
      <c r="C31" s="987" t="s">
        <v>61</v>
      </c>
      <c r="D31" s="988"/>
      <c r="E31" s="982">
        <v>6407.8468693199729</v>
      </c>
      <c r="F31" s="982">
        <v>6035.419531119991</v>
      </c>
      <c r="G31" s="982">
        <v>5872.0857502999997</v>
      </c>
      <c r="H31" s="982">
        <v>5816.2687347799929</v>
      </c>
      <c r="I31" s="983">
        <v>6355.0430882099881</v>
      </c>
      <c r="J31" s="984">
        <v>0.74610115609250038</v>
      </c>
      <c r="K31" s="985">
        <v>9.2632300534575496E-2</v>
      </c>
      <c r="L31" s="435"/>
      <c r="M31" s="1070"/>
      <c r="N31" s="1070"/>
    </row>
    <row r="32" spans="1:14" x14ac:dyDescent="0.25">
      <c r="A32" s="435"/>
      <c r="B32" s="989"/>
      <c r="C32" s="990" t="s">
        <v>13</v>
      </c>
      <c r="D32" s="991"/>
      <c r="E32" s="992">
        <v>9008.8907845599715</v>
      </c>
      <c r="F32" s="992">
        <v>8075.8667335299906</v>
      </c>
      <c r="G32" s="992">
        <v>8104.924100440001</v>
      </c>
      <c r="H32" s="992">
        <v>7935.2648464599934</v>
      </c>
      <c r="I32" s="993">
        <v>8517.6695362499886</v>
      </c>
      <c r="J32" s="994">
        <v>1</v>
      </c>
      <c r="K32" s="995">
        <v>7.3394486643985513E-2</v>
      </c>
      <c r="L32" s="435"/>
      <c r="M32" s="1070"/>
      <c r="N32" s="1070"/>
    </row>
    <row r="33" spans="1:14" ht="15.75" thickBot="1" x14ac:dyDescent="0.3">
      <c r="A33" s="435"/>
      <c r="B33" s="998" t="s">
        <v>837</v>
      </c>
      <c r="C33" s="998"/>
      <c r="D33" s="999"/>
      <c r="E33" s="1000">
        <v>14118.587980309971</v>
      </c>
      <c r="F33" s="1000">
        <v>12882.350476589992</v>
      </c>
      <c r="G33" s="1000">
        <v>12153.342403280001</v>
      </c>
      <c r="H33" s="1000">
        <v>12250.212569859996</v>
      </c>
      <c r="I33" s="1001">
        <v>13254.786468419992</v>
      </c>
      <c r="J33" s="1002"/>
      <c r="K33" s="1003">
        <v>8.2004609538908424E-2</v>
      </c>
      <c r="L33" s="435"/>
      <c r="M33" s="1070"/>
      <c r="N33" s="1070"/>
    </row>
    <row r="34" spans="1:14" x14ac:dyDescent="0.25">
      <c r="A34" s="435"/>
      <c r="B34" s="1004" t="s">
        <v>20</v>
      </c>
      <c r="C34" s="1004"/>
      <c r="D34" s="1004"/>
      <c r="E34" s="1004"/>
      <c r="F34" s="1004"/>
      <c r="G34" s="1004"/>
      <c r="H34" s="1004"/>
      <c r="I34" s="1004"/>
      <c r="J34" s="1004"/>
      <c r="K34" s="1004"/>
    </row>
    <row r="35" spans="1:14" x14ac:dyDescent="0.25">
      <c r="A35" s="435"/>
      <c r="B35" s="97" t="s">
        <v>51</v>
      </c>
      <c r="C35" s="97"/>
      <c r="D35" s="97"/>
      <c r="E35" s="97"/>
      <c r="F35" s="97"/>
      <c r="G35" s="97"/>
      <c r="H35" s="97"/>
      <c r="I35" s="97"/>
      <c r="J35" s="97"/>
      <c r="K35" s="97"/>
    </row>
    <row r="36" spans="1:14" x14ac:dyDescent="0.25">
      <c r="A36" s="435"/>
      <c r="B36" s="1174" t="s">
        <v>838</v>
      </c>
      <c r="C36" s="1174"/>
      <c r="D36" s="1174"/>
      <c r="E36" s="1174"/>
      <c r="F36" s="1174"/>
      <c r="G36" s="1174"/>
      <c r="H36" s="1174"/>
      <c r="I36" s="1174"/>
      <c r="J36" s="1174"/>
      <c r="K36" s="1174"/>
    </row>
    <row r="37" spans="1:14" ht="30" customHeight="1" x14ac:dyDescent="0.25">
      <c r="A37" s="435"/>
      <c r="B37" s="1210" t="s">
        <v>839</v>
      </c>
      <c r="C37" s="1210"/>
      <c r="D37" s="1210"/>
      <c r="E37" s="1210"/>
      <c r="F37" s="1210"/>
      <c r="G37" s="1210"/>
      <c r="H37" s="1210"/>
      <c r="I37" s="1210"/>
      <c r="J37" s="1210"/>
      <c r="K37" s="1211"/>
    </row>
    <row r="38" spans="1:14" x14ac:dyDescent="0.25">
      <c r="A38" s="435"/>
      <c r="B38" s="1174" t="s">
        <v>840</v>
      </c>
      <c r="C38" s="1006"/>
      <c r="D38" s="1006"/>
      <c r="E38" s="1006"/>
      <c r="F38" s="1006"/>
      <c r="G38" s="1006"/>
      <c r="H38" s="1006"/>
      <c r="I38" s="1006"/>
      <c r="J38" s="1006"/>
      <c r="K38" s="1006"/>
    </row>
    <row r="39" spans="1:14" x14ac:dyDescent="0.25">
      <c r="A39" s="435"/>
      <c r="B39" s="1079" t="s">
        <v>737</v>
      </c>
      <c r="C39" s="1006"/>
      <c r="D39" s="1006"/>
      <c r="E39" s="1006"/>
      <c r="F39" s="1006"/>
      <c r="G39" s="1006"/>
      <c r="H39" s="1006"/>
      <c r="I39" s="1006"/>
      <c r="J39" s="1006"/>
      <c r="K39" s="1006"/>
    </row>
    <row r="40" spans="1:14" x14ac:dyDescent="0.25">
      <c r="A40" s="435"/>
    </row>
    <row r="41" spans="1:14" x14ac:dyDescent="0.25">
      <c r="A41" s="435"/>
    </row>
    <row r="42" spans="1:14" ht="15.75" thickBot="1" x14ac:dyDescent="0.3">
      <c r="A42" s="435"/>
    </row>
    <row r="43" spans="1:14" x14ac:dyDescent="0.25">
      <c r="A43" s="435"/>
      <c r="B43" s="969" t="s">
        <v>738</v>
      </c>
      <c r="C43" s="970" t="s">
        <v>739</v>
      </c>
      <c r="D43" s="970"/>
      <c r="E43" s="970"/>
      <c r="F43" s="970"/>
      <c r="G43" s="970"/>
      <c r="H43" s="971" t="s">
        <v>7</v>
      </c>
      <c r="I43" s="972" t="s">
        <v>8</v>
      </c>
      <c r="J43" s="435"/>
    </row>
    <row r="44" spans="1:14" x14ac:dyDescent="0.25">
      <c r="A44" s="435"/>
      <c r="B44" s="973"/>
      <c r="C44" s="1007" t="s">
        <v>715</v>
      </c>
      <c r="D44" s="1007" t="s">
        <v>716</v>
      </c>
      <c r="E44" s="1007" t="s">
        <v>717</v>
      </c>
      <c r="F44" s="1007" t="s">
        <v>718</v>
      </c>
      <c r="G44" s="1008" t="s">
        <v>719</v>
      </c>
      <c r="H44" s="977"/>
      <c r="I44" s="978"/>
      <c r="J44" s="435"/>
    </row>
    <row r="45" spans="1:14" x14ac:dyDescent="0.25">
      <c r="A45" s="435"/>
      <c r="B45" s="1009" t="s">
        <v>508</v>
      </c>
      <c r="C45" s="1010">
        <v>149.66435508000174</v>
      </c>
      <c r="D45" s="1010">
        <v>143.99929332999869</v>
      </c>
      <c r="E45" s="1010">
        <v>135.71786466000054</v>
      </c>
      <c r="F45" s="1010">
        <v>134.10898428000004</v>
      </c>
      <c r="G45" s="1011">
        <v>165.45438129000163</v>
      </c>
      <c r="H45" s="1012">
        <v>9.2015811793729016E-2</v>
      </c>
      <c r="I45" s="1013">
        <v>0.23373077634050943</v>
      </c>
      <c r="J45" s="435"/>
      <c r="K45" s="1070"/>
      <c r="L45" s="1070"/>
    </row>
    <row r="46" spans="1:14" ht="25.5" x14ac:dyDescent="0.25">
      <c r="A46" s="435"/>
      <c r="B46" s="1009" t="s">
        <v>509</v>
      </c>
      <c r="C46" s="1010">
        <v>1717.1597382699886</v>
      </c>
      <c r="D46" s="1010">
        <v>1532.1276566600116</v>
      </c>
      <c r="E46" s="1010">
        <v>1550.8522459200171</v>
      </c>
      <c r="F46" s="1010">
        <v>1512.4267583500168</v>
      </c>
      <c r="G46" s="1011">
        <v>1626.8770808800127</v>
      </c>
      <c r="H46" s="1012">
        <v>0.90477153955446654</v>
      </c>
      <c r="I46" s="1013">
        <v>7.5673299151924223E-2</v>
      </c>
      <c r="J46" s="435"/>
      <c r="K46" s="1070"/>
      <c r="L46" s="1070"/>
    </row>
    <row r="47" spans="1:14" ht="38.25" x14ac:dyDescent="0.25">
      <c r="A47" s="435"/>
      <c r="B47" s="1009" t="s">
        <v>510</v>
      </c>
      <c r="C47" s="1010">
        <v>6.9156000000000013E-4</v>
      </c>
      <c r="D47" s="1010">
        <v>1.4717100000000002E-3</v>
      </c>
      <c r="E47" s="1010">
        <v>5.8629999999999999E-5</v>
      </c>
      <c r="F47" s="1010">
        <v>1.5689899999999999E-3</v>
      </c>
      <c r="G47" s="1011">
        <v>0</v>
      </c>
      <c r="H47" s="1012">
        <v>0</v>
      </c>
      <c r="I47" s="1013">
        <v>-1</v>
      </c>
      <c r="J47" s="435"/>
      <c r="K47" s="1070"/>
      <c r="L47" s="1070"/>
    </row>
    <row r="48" spans="1:14" ht="25.5" x14ac:dyDescent="0.25">
      <c r="A48" s="435"/>
      <c r="B48" s="1009" t="s">
        <v>740</v>
      </c>
      <c r="C48" s="1010">
        <v>0.77320836000000004</v>
      </c>
      <c r="D48" s="1010">
        <v>1.9262054100000001</v>
      </c>
      <c r="E48" s="1010">
        <v>1.2748350300000002</v>
      </c>
      <c r="F48" s="1010">
        <v>2.5851490699999999</v>
      </c>
      <c r="G48" s="1011">
        <v>1.41922251</v>
      </c>
      <c r="H48" s="1012">
        <v>7.8928651121476989E-4</v>
      </c>
      <c r="I48" s="1013">
        <v>-0.45100941122903981</v>
      </c>
      <c r="J48" s="435"/>
      <c r="K48" s="1070"/>
      <c r="L48" s="1070"/>
    </row>
    <row r="49" spans="1:12" x14ac:dyDescent="0.25">
      <c r="A49" s="435"/>
      <c r="B49" s="1009" t="s">
        <v>512</v>
      </c>
      <c r="C49" s="1010">
        <v>4.5093434500000003</v>
      </c>
      <c r="D49" s="1010">
        <v>6.7312669800000018</v>
      </c>
      <c r="E49" s="1010">
        <v>5.6848786100000011</v>
      </c>
      <c r="F49" s="1010">
        <v>5.8412590099999981</v>
      </c>
      <c r="G49" s="1011">
        <v>4.357467219999994</v>
      </c>
      <c r="H49" s="1012">
        <v>2.4233621405895809E-3</v>
      </c>
      <c r="I49" s="1013">
        <v>-0.25401917419854403</v>
      </c>
      <c r="J49" s="435"/>
      <c r="K49" s="1070"/>
      <c r="L49" s="1070"/>
    </row>
    <row r="50" spans="1:12" ht="15.75" thickBot="1" x14ac:dyDescent="0.3">
      <c r="A50" s="435"/>
      <c r="B50" s="1014" t="s">
        <v>528</v>
      </c>
      <c r="C50" s="1015">
        <v>1872.1073367199901</v>
      </c>
      <c r="D50" s="1015">
        <v>1684.7858940900103</v>
      </c>
      <c r="E50" s="1015">
        <v>1693.5298828500177</v>
      </c>
      <c r="F50" s="1015">
        <v>1654.9637197000166</v>
      </c>
      <c r="G50" s="1016">
        <v>1798.1081519000145</v>
      </c>
      <c r="H50" s="1017">
        <v>1</v>
      </c>
      <c r="I50" s="1018">
        <v>8.6494000137927296E-2</v>
      </c>
      <c r="J50" s="435"/>
      <c r="K50" s="1070"/>
      <c r="L50" s="1070"/>
    </row>
    <row r="51" spans="1:12" ht="15" customHeight="1" x14ac:dyDescent="0.25">
      <c r="B51" s="1019" t="s">
        <v>428</v>
      </c>
      <c r="C51" s="1019"/>
      <c r="D51" s="1019"/>
      <c r="E51" s="1019"/>
      <c r="F51" s="1019"/>
      <c r="G51" s="1019"/>
      <c r="H51" s="1019"/>
      <c r="I51" s="1019"/>
    </row>
  </sheetData>
  <mergeCells count="30">
    <mergeCell ref="B51:I51"/>
    <mergeCell ref="B33:D33"/>
    <mergeCell ref="B34:K34"/>
    <mergeCell ref="B35:K35"/>
    <mergeCell ref="B37:J37"/>
    <mergeCell ref="B43:B44"/>
    <mergeCell ref="C43:G43"/>
    <mergeCell ref="H43:H44"/>
    <mergeCell ref="I43:I44"/>
    <mergeCell ref="K21:K22"/>
    <mergeCell ref="B23:B27"/>
    <mergeCell ref="C26:D26"/>
    <mergeCell ref="C27:D27"/>
    <mergeCell ref="B28:B32"/>
    <mergeCell ref="C31:D31"/>
    <mergeCell ref="C32:D32"/>
    <mergeCell ref="B10:B16"/>
    <mergeCell ref="B17:C17"/>
    <mergeCell ref="B18:J18"/>
    <mergeCell ref="B21:B22"/>
    <mergeCell ref="C21:C22"/>
    <mergeCell ref="D21:D22"/>
    <mergeCell ref="E21:I21"/>
    <mergeCell ref="J21:J22"/>
    <mergeCell ref="B4:B5"/>
    <mergeCell ref="C4:C5"/>
    <mergeCell ref="D4:H4"/>
    <mergeCell ref="I4:I5"/>
    <mergeCell ref="J4:J5"/>
    <mergeCell ref="B6:B9"/>
  </mergeCells>
  <pageMargins left="0.7" right="0.7" top="0.75" bottom="0.75" header="0.3" footer="0.3"/>
  <pageSetup paperSize="183" scale="53"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pageSetUpPr fitToPage="1"/>
  </sheetPr>
  <dimension ref="A1:O67"/>
  <sheetViews>
    <sheetView workbookViewId="0">
      <selection activeCell="Q62" sqref="Q62"/>
    </sheetView>
  </sheetViews>
  <sheetFormatPr baseColWidth="10" defaultRowHeight="15" x14ac:dyDescent="0.25"/>
  <cols>
    <col min="1" max="1" width="11.42578125" style="102"/>
    <col min="2" max="2" width="25.140625" style="102" customWidth="1"/>
    <col min="3" max="3" width="24.85546875" style="102" customWidth="1"/>
    <col min="4" max="4" width="32.42578125" style="102" customWidth="1"/>
    <col min="5" max="12" width="11.42578125" style="102"/>
    <col min="13" max="13" width="12.5703125" style="102" bestFit="1" customWidth="1"/>
    <col min="14" max="16384" width="11.42578125" style="102"/>
  </cols>
  <sheetData>
    <row r="1" spans="1:13" x14ac:dyDescent="0.25">
      <c r="B1" s="931" t="s">
        <v>841</v>
      </c>
    </row>
    <row r="2" spans="1:13" x14ac:dyDescent="0.25">
      <c r="B2" s="1150"/>
    </row>
    <row r="3" spans="1:13" ht="15.75" thickBot="1" x14ac:dyDescent="0.3"/>
    <row r="4" spans="1:13" ht="15" customHeight="1" x14ac:dyDescent="0.25">
      <c r="A4" s="435"/>
      <c r="B4" s="934" t="s">
        <v>705</v>
      </c>
      <c r="C4" s="935" t="s">
        <v>706</v>
      </c>
      <c r="D4" s="936" t="s">
        <v>707</v>
      </c>
      <c r="E4" s="937"/>
      <c r="F4" s="937"/>
      <c r="G4" s="937"/>
      <c r="H4" s="937"/>
      <c r="I4" s="1063" t="s">
        <v>7</v>
      </c>
      <c r="J4" s="1064" t="s">
        <v>8</v>
      </c>
      <c r="K4" s="435"/>
    </row>
    <row r="5" spans="1:13" x14ac:dyDescent="0.25">
      <c r="A5" s="435"/>
      <c r="B5" s="940"/>
      <c r="C5" s="941"/>
      <c r="D5" s="942">
        <v>2013</v>
      </c>
      <c r="E5" s="942">
        <v>2014</v>
      </c>
      <c r="F5" s="942">
        <v>2015</v>
      </c>
      <c r="G5" s="942">
        <v>2016</v>
      </c>
      <c r="H5" s="1065">
        <v>2017</v>
      </c>
      <c r="I5" s="1066"/>
      <c r="J5" s="1067"/>
      <c r="K5" s="435"/>
    </row>
    <row r="6" spans="1:13" x14ac:dyDescent="0.25">
      <c r="A6" s="435"/>
      <c r="B6" s="1068" t="s">
        <v>708</v>
      </c>
      <c r="C6" s="409" t="s">
        <v>690</v>
      </c>
      <c r="D6" s="947">
        <v>75274</v>
      </c>
      <c r="E6" s="947">
        <v>81820</v>
      </c>
      <c r="F6" s="947">
        <v>79985</v>
      </c>
      <c r="G6" s="947">
        <v>84146</v>
      </c>
      <c r="H6" s="948">
        <v>85866</v>
      </c>
      <c r="I6" s="1111">
        <v>0.98766937357657181</v>
      </c>
      <c r="J6" s="1112">
        <v>2.0440662657761566E-2</v>
      </c>
      <c r="K6" s="435"/>
      <c r="L6" s="1070"/>
      <c r="M6" s="1070"/>
    </row>
    <row r="7" spans="1:13" x14ac:dyDescent="0.25">
      <c r="A7" s="435"/>
      <c r="B7" s="1071"/>
      <c r="C7" s="409" t="s">
        <v>691</v>
      </c>
      <c r="D7" s="947">
        <v>903</v>
      </c>
      <c r="E7" s="947">
        <v>631</v>
      </c>
      <c r="F7" s="947">
        <v>677</v>
      </c>
      <c r="G7" s="947">
        <v>656</v>
      </c>
      <c r="H7" s="948">
        <v>990</v>
      </c>
      <c r="I7" s="1111">
        <v>1.1387425521636109E-2</v>
      </c>
      <c r="J7" s="1112">
        <v>0.50914634146341453</v>
      </c>
      <c r="K7" s="435"/>
      <c r="L7" s="1070"/>
      <c r="M7" s="1070"/>
    </row>
    <row r="8" spans="1:13" x14ac:dyDescent="0.25">
      <c r="A8" s="435"/>
      <c r="B8" s="1071"/>
      <c r="C8" s="409" t="s">
        <v>692</v>
      </c>
      <c r="D8" s="947">
        <v>41</v>
      </c>
      <c r="E8" s="947">
        <v>44</v>
      </c>
      <c r="F8" s="947">
        <v>32</v>
      </c>
      <c r="G8" s="947">
        <v>89</v>
      </c>
      <c r="H8" s="948">
        <v>82</v>
      </c>
      <c r="I8" s="1111">
        <v>9.4320090179208171E-4</v>
      </c>
      <c r="J8" s="1112">
        <v>-7.8651685393258397E-2</v>
      </c>
      <c r="K8" s="435"/>
      <c r="L8" s="1070"/>
      <c r="M8" s="1070"/>
    </row>
    <row r="9" spans="1:13" x14ac:dyDescent="0.25">
      <c r="A9" s="435"/>
      <c r="B9" s="1072"/>
      <c r="C9" s="1073" t="s">
        <v>709</v>
      </c>
      <c r="D9" s="955">
        <v>76218</v>
      </c>
      <c r="E9" s="955">
        <v>82495</v>
      </c>
      <c r="F9" s="955">
        <v>80694</v>
      </c>
      <c r="G9" s="955">
        <v>84891</v>
      </c>
      <c r="H9" s="955">
        <v>86938</v>
      </c>
      <c r="I9" s="1113">
        <v>1</v>
      </c>
      <c r="J9" s="1114">
        <v>2.4113274669870677E-2</v>
      </c>
      <c r="K9" s="435"/>
      <c r="L9" s="1070"/>
      <c r="M9" s="1070"/>
    </row>
    <row r="10" spans="1:13" ht="15" customHeight="1" x14ac:dyDescent="0.25">
      <c r="A10" s="435"/>
      <c r="B10" s="1068" t="s">
        <v>710</v>
      </c>
      <c r="C10" s="409" t="s">
        <v>698</v>
      </c>
      <c r="D10" s="947">
        <v>14062</v>
      </c>
      <c r="E10" s="947">
        <v>15739</v>
      </c>
      <c r="F10" s="947">
        <v>15697</v>
      </c>
      <c r="G10" s="947">
        <v>17893</v>
      </c>
      <c r="H10" s="948">
        <v>18268</v>
      </c>
      <c r="I10" s="1111">
        <v>0.95799465100424774</v>
      </c>
      <c r="J10" s="1112">
        <v>2.0957916503660634E-2</v>
      </c>
      <c r="K10" s="435"/>
      <c r="L10" s="1070"/>
      <c r="M10" s="1070"/>
    </row>
    <row r="11" spans="1:13" ht="24" x14ac:dyDescent="0.25">
      <c r="A11" s="435"/>
      <c r="B11" s="1071"/>
      <c r="C11" s="409" t="s">
        <v>699</v>
      </c>
      <c r="D11" s="947">
        <v>464</v>
      </c>
      <c r="E11" s="947">
        <v>501</v>
      </c>
      <c r="F11" s="947">
        <v>449</v>
      </c>
      <c r="G11" s="947">
        <v>459</v>
      </c>
      <c r="H11" s="948">
        <v>512</v>
      </c>
      <c r="I11" s="1111">
        <v>2.6849861030992711E-2</v>
      </c>
      <c r="J11" s="1112">
        <v>0.11546840958605675</v>
      </c>
      <c r="K11" s="435"/>
      <c r="L11" s="1070"/>
      <c r="M11" s="1070"/>
    </row>
    <row r="12" spans="1:13" x14ac:dyDescent="0.25">
      <c r="A12" s="435"/>
      <c r="B12" s="1071"/>
      <c r="C12" s="409" t="s">
        <v>700</v>
      </c>
      <c r="D12" s="947">
        <v>168</v>
      </c>
      <c r="E12" s="947">
        <v>153</v>
      </c>
      <c r="F12" s="947">
        <v>191</v>
      </c>
      <c r="G12" s="947">
        <v>157</v>
      </c>
      <c r="H12" s="948">
        <v>201</v>
      </c>
      <c r="I12" s="1111">
        <v>1.0540668100057686E-2</v>
      </c>
      <c r="J12" s="1112">
        <v>0.28025477707006363</v>
      </c>
      <c r="K12" s="435"/>
      <c r="L12" s="1070"/>
      <c r="M12" s="1070"/>
    </row>
    <row r="13" spans="1:13" x14ac:dyDescent="0.25">
      <c r="A13" s="435"/>
      <c r="B13" s="1071"/>
      <c r="C13" s="409" t="s">
        <v>701</v>
      </c>
      <c r="D13" s="947">
        <v>128</v>
      </c>
      <c r="E13" s="947">
        <v>106</v>
      </c>
      <c r="F13" s="947">
        <v>50</v>
      </c>
      <c r="G13" s="947">
        <v>80</v>
      </c>
      <c r="H13" s="948">
        <v>88</v>
      </c>
      <c r="I13" s="1111">
        <v>4.6148198647018718E-3</v>
      </c>
      <c r="J13" s="1112">
        <v>0.10000000000000009</v>
      </c>
      <c r="K13" s="435"/>
      <c r="L13" s="1070"/>
      <c r="M13" s="1070"/>
    </row>
    <row r="14" spans="1:13" ht="15" customHeight="1" x14ac:dyDescent="0.25">
      <c r="A14" s="435"/>
      <c r="B14" s="1072"/>
      <c r="C14" s="1073" t="s">
        <v>711</v>
      </c>
      <c r="D14" s="955">
        <v>14822</v>
      </c>
      <c r="E14" s="955">
        <v>16499</v>
      </c>
      <c r="F14" s="955">
        <v>16387</v>
      </c>
      <c r="G14" s="955">
        <v>18589</v>
      </c>
      <c r="H14" s="955">
        <v>19069</v>
      </c>
      <c r="I14" s="1113">
        <v>1</v>
      </c>
      <c r="J14" s="1114">
        <v>2.5821722524073332E-2</v>
      </c>
      <c r="K14" s="435"/>
      <c r="L14" s="1070"/>
      <c r="M14" s="1070"/>
    </row>
    <row r="15" spans="1:13" ht="15.75" thickBot="1" x14ac:dyDescent="0.3">
      <c r="A15" s="435"/>
      <c r="B15" s="962" t="s">
        <v>635</v>
      </c>
      <c r="C15" s="963"/>
      <c r="D15" s="1212">
        <v>91040</v>
      </c>
      <c r="E15" s="1212">
        <v>98994</v>
      </c>
      <c r="F15" s="1212">
        <v>97081</v>
      </c>
      <c r="G15" s="1212">
        <v>103480</v>
      </c>
      <c r="H15" s="1213">
        <v>106007</v>
      </c>
      <c r="I15" s="1214"/>
      <c r="J15" s="1116">
        <v>2.4420177812137567E-2</v>
      </c>
      <c r="K15" s="435"/>
      <c r="M15" s="1070"/>
    </row>
    <row r="16" spans="1:13" ht="15" customHeight="1" x14ac:dyDescent="0.25">
      <c r="A16" s="435"/>
      <c r="B16" s="968" t="s">
        <v>20</v>
      </c>
      <c r="C16" s="968"/>
      <c r="D16" s="968"/>
      <c r="E16" s="968"/>
      <c r="F16" s="968"/>
      <c r="G16" s="968"/>
      <c r="H16" s="968"/>
      <c r="I16" s="968"/>
      <c r="J16" s="968"/>
    </row>
    <row r="17" spans="1:14" ht="15.75" thickBot="1" x14ac:dyDescent="0.3">
      <c r="A17" s="435"/>
    </row>
    <row r="18" spans="1:14" ht="15" customHeight="1" x14ac:dyDescent="0.25">
      <c r="A18" s="435"/>
      <c r="B18" s="969" t="s">
        <v>712</v>
      </c>
      <c r="C18" s="937" t="s">
        <v>713</v>
      </c>
      <c r="D18" s="937" t="s">
        <v>25</v>
      </c>
      <c r="E18" s="970" t="s">
        <v>714</v>
      </c>
      <c r="F18" s="970"/>
      <c r="G18" s="970"/>
      <c r="H18" s="970"/>
      <c r="I18" s="970"/>
      <c r="J18" s="971" t="s">
        <v>7</v>
      </c>
      <c r="K18" s="972" t="s">
        <v>8</v>
      </c>
      <c r="L18" s="435"/>
    </row>
    <row r="19" spans="1:14" x14ac:dyDescent="0.25">
      <c r="A19" s="435"/>
      <c r="B19" s="973"/>
      <c r="C19" s="974"/>
      <c r="D19" s="974"/>
      <c r="E19" s="975" t="s">
        <v>715</v>
      </c>
      <c r="F19" s="975" t="s">
        <v>716</v>
      </c>
      <c r="G19" s="975" t="s">
        <v>717</v>
      </c>
      <c r="H19" s="975" t="s">
        <v>718</v>
      </c>
      <c r="I19" s="976" t="s">
        <v>719</v>
      </c>
      <c r="J19" s="977"/>
      <c r="K19" s="978"/>
      <c r="L19" s="435"/>
    </row>
    <row r="20" spans="1:14" ht="38.25" x14ac:dyDescent="0.25">
      <c r="A20" s="435"/>
      <c r="B20" s="979" t="s">
        <v>720</v>
      </c>
      <c r="C20" s="980" t="s">
        <v>32</v>
      </c>
      <c r="D20" s="981" t="s">
        <v>842</v>
      </c>
      <c r="E20" s="982">
        <v>1224.7651511099998</v>
      </c>
      <c r="F20" s="982">
        <v>1117.9018079800001</v>
      </c>
      <c r="G20" s="982">
        <v>1162.7458607400004</v>
      </c>
      <c r="H20" s="982">
        <v>1007.0021129900001</v>
      </c>
      <c r="I20" s="983">
        <v>1187.5196556299995</v>
      </c>
      <c r="J20" s="984">
        <v>0.12693534818987595</v>
      </c>
      <c r="K20" s="985">
        <v>0.17926232756752114</v>
      </c>
      <c r="L20" s="435"/>
      <c r="M20" s="1070"/>
      <c r="N20" s="1070"/>
    </row>
    <row r="21" spans="1:14" ht="38.25" x14ac:dyDescent="0.25">
      <c r="A21" s="435"/>
      <c r="B21" s="986"/>
      <c r="C21" s="1076" t="s">
        <v>36</v>
      </c>
      <c r="D21" s="1077" t="s">
        <v>843</v>
      </c>
      <c r="E21" s="982">
        <v>1255.7597694299998</v>
      </c>
      <c r="F21" s="982">
        <v>1428.0238203899989</v>
      </c>
      <c r="G21" s="982">
        <v>1119.93244519</v>
      </c>
      <c r="H21" s="982">
        <v>1143.2001437399999</v>
      </c>
      <c r="I21" s="983">
        <v>1136.9239493499999</v>
      </c>
      <c r="J21" s="984">
        <v>0.12152711468138952</v>
      </c>
      <c r="K21" s="985">
        <v>-5.4900223940379522E-3</v>
      </c>
      <c r="L21" s="435"/>
      <c r="M21" s="1070"/>
      <c r="N21" s="1070"/>
    </row>
    <row r="22" spans="1:14" ht="25.5" x14ac:dyDescent="0.25">
      <c r="A22" s="435"/>
      <c r="B22" s="986"/>
      <c r="C22" s="980" t="s">
        <v>844</v>
      </c>
      <c r="D22" s="981" t="s">
        <v>845</v>
      </c>
      <c r="E22" s="982">
        <v>348.15936863000007</v>
      </c>
      <c r="F22" s="982">
        <v>618.66324841000005</v>
      </c>
      <c r="G22" s="982">
        <v>489.38260552999998</v>
      </c>
      <c r="H22" s="982">
        <v>431.85781996000003</v>
      </c>
      <c r="I22" s="983">
        <v>561.25297308999995</v>
      </c>
      <c r="J22" s="984">
        <v>5.9992978831147577E-2</v>
      </c>
      <c r="K22" s="985">
        <v>0.29962442996165928</v>
      </c>
      <c r="L22" s="435"/>
      <c r="M22" s="1070"/>
      <c r="N22" s="1070"/>
    </row>
    <row r="23" spans="1:14" x14ac:dyDescent="0.25">
      <c r="A23" s="435"/>
      <c r="B23" s="986"/>
      <c r="C23" s="987" t="s">
        <v>61</v>
      </c>
      <c r="D23" s="988"/>
      <c r="E23" s="982">
        <v>6161.5899343500023</v>
      </c>
      <c r="F23" s="982">
        <v>7041.714171209991</v>
      </c>
      <c r="G23" s="982">
        <v>5831.3423214600016</v>
      </c>
      <c r="H23" s="982">
        <v>6068.0614151000136</v>
      </c>
      <c r="I23" s="983">
        <v>6469.6143937299985</v>
      </c>
      <c r="J23" s="984">
        <v>0.69154455829758699</v>
      </c>
      <c r="K23" s="985">
        <v>6.6174837589933366E-2</v>
      </c>
      <c r="L23" s="435"/>
      <c r="M23" s="1070"/>
      <c r="N23" s="1070"/>
    </row>
    <row r="24" spans="1:14" ht="25.5" customHeight="1" x14ac:dyDescent="0.25">
      <c r="A24" s="435"/>
      <c r="B24" s="989"/>
      <c r="C24" s="990" t="s">
        <v>727</v>
      </c>
      <c r="D24" s="991"/>
      <c r="E24" s="992">
        <v>8990.2742235200021</v>
      </c>
      <c r="F24" s="992">
        <v>10206.30304798999</v>
      </c>
      <c r="G24" s="992">
        <v>8603.4032329200018</v>
      </c>
      <c r="H24" s="992">
        <v>8650.1214917900143</v>
      </c>
      <c r="I24" s="993">
        <v>9355.3109717999978</v>
      </c>
      <c r="J24" s="994">
        <v>1</v>
      </c>
      <c r="K24" s="995">
        <v>8.1523650353268584E-2</v>
      </c>
      <c r="L24" s="435"/>
      <c r="M24" s="1070"/>
      <c r="N24" s="1070"/>
    </row>
    <row r="25" spans="1:14" ht="25.5" x14ac:dyDescent="0.25">
      <c r="A25" s="435"/>
      <c r="B25" s="979" t="s">
        <v>728</v>
      </c>
      <c r="C25" s="1076" t="s">
        <v>377</v>
      </c>
      <c r="D25" s="1077" t="s">
        <v>378</v>
      </c>
      <c r="E25" s="982">
        <v>2124.1147858200002</v>
      </c>
      <c r="F25" s="982">
        <v>2817.00381711</v>
      </c>
      <c r="G25" s="982">
        <v>1922.4142754900001</v>
      </c>
      <c r="H25" s="982">
        <v>1469.19701549</v>
      </c>
      <c r="I25" s="983">
        <v>1895.52524978</v>
      </c>
      <c r="J25" s="984">
        <v>0.36666206308400029</v>
      </c>
      <c r="K25" s="985">
        <v>0.2901777159871326</v>
      </c>
      <c r="L25" s="435"/>
      <c r="M25" s="1070"/>
      <c r="N25" s="1070"/>
    </row>
    <row r="26" spans="1:14" x14ac:dyDescent="0.25">
      <c r="A26" s="435"/>
      <c r="B26" s="986"/>
      <c r="C26" s="1076" t="s">
        <v>375</v>
      </c>
      <c r="D26" s="1077" t="s">
        <v>778</v>
      </c>
      <c r="E26" s="982">
        <v>557.67063933999998</v>
      </c>
      <c r="F26" s="982">
        <v>253.38265794</v>
      </c>
      <c r="G26" s="982">
        <v>286.86691890999998</v>
      </c>
      <c r="H26" s="982">
        <v>239.54633089000001</v>
      </c>
      <c r="I26" s="983">
        <v>428.41579195999998</v>
      </c>
      <c r="J26" s="984">
        <v>8.2870865558794887E-2</v>
      </c>
      <c r="K26" s="985">
        <v>0.78844647867609829</v>
      </c>
      <c r="L26" s="435"/>
      <c r="M26" s="1070"/>
      <c r="N26" s="1070"/>
    </row>
    <row r="27" spans="1:14" ht="25.5" x14ac:dyDescent="0.25">
      <c r="A27" s="435"/>
      <c r="B27" s="986"/>
      <c r="C27" s="1076" t="s">
        <v>383</v>
      </c>
      <c r="D27" s="1077" t="s">
        <v>384</v>
      </c>
      <c r="E27" s="982">
        <v>560.44569748000015</v>
      </c>
      <c r="F27" s="982">
        <v>269.13889159999997</v>
      </c>
      <c r="G27" s="982">
        <v>109.16284017999999</v>
      </c>
      <c r="H27" s="982">
        <v>422.09525416000002</v>
      </c>
      <c r="I27" s="983">
        <v>340.81699453000004</v>
      </c>
      <c r="J27" s="984">
        <v>6.592613966126909E-2</v>
      </c>
      <c r="K27" s="985">
        <v>-0.19255904639759469</v>
      </c>
      <c r="L27" s="435"/>
      <c r="M27" s="1070"/>
      <c r="N27" s="1070"/>
    </row>
    <row r="28" spans="1:14" x14ac:dyDescent="0.25">
      <c r="A28" s="435"/>
      <c r="B28" s="986"/>
      <c r="C28" s="987" t="s">
        <v>61</v>
      </c>
      <c r="D28" s="988"/>
      <c r="E28" s="982">
        <v>3031.3326495100018</v>
      </c>
      <c r="F28" s="982">
        <v>2759.1406453800046</v>
      </c>
      <c r="G28" s="982">
        <v>2501.8315061100116</v>
      </c>
      <c r="H28" s="982">
        <v>2173.3398580999988</v>
      </c>
      <c r="I28" s="983">
        <v>2504.9211877999996</v>
      </c>
      <c r="J28" s="984">
        <v>0.48454093169593571</v>
      </c>
      <c r="K28" s="985">
        <v>0.15256763845019594</v>
      </c>
      <c r="L28" s="435"/>
      <c r="M28" s="1070"/>
      <c r="N28" s="1070"/>
    </row>
    <row r="29" spans="1:14" x14ac:dyDescent="0.25">
      <c r="A29" s="435"/>
      <c r="B29" s="989"/>
      <c r="C29" s="990" t="s">
        <v>735</v>
      </c>
      <c r="D29" s="991"/>
      <c r="E29" s="992">
        <v>6273.5637721500025</v>
      </c>
      <c r="F29" s="992">
        <v>6098.6660120300048</v>
      </c>
      <c r="G29" s="992">
        <v>4820.2755406900114</v>
      </c>
      <c r="H29" s="992">
        <v>4304.178458639999</v>
      </c>
      <c r="I29" s="993">
        <v>5169.6792240699997</v>
      </c>
      <c r="J29" s="994">
        <v>1</v>
      </c>
      <c r="K29" s="995">
        <v>0.20108384764870446</v>
      </c>
      <c r="L29" s="435"/>
      <c r="M29" s="1070"/>
      <c r="N29" s="1070"/>
    </row>
    <row r="30" spans="1:14" ht="15.75" thickBot="1" x14ac:dyDescent="0.3">
      <c r="A30" s="435"/>
      <c r="B30" s="998" t="s">
        <v>846</v>
      </c>
      <c r="C30" s="998"/>
      <c r="D30" s="999"/>
      <c r="E30" s="1000">
        <v>15263.837995670005</v>
      </c>
      <c r="F30" s="1000">
        <v>16304.969060019994</v>
      </c>
      <c r="G30" s="1000">
        <v>13423.678773610014</v>
      </c>
      <c r="H30" s="1000">
        <v>12954.299950430013</v>
      </c>
      <c r="I30" s="1001">
        <v>14524.990195869996</v>
      </c>
      <c r="J30" s="1002"/>
      <c r="K30" s="1003">
        <v>0.12124856236541315</v>
      </c>
      <c r="L30" s="435"/>
      <c r="M30" s="1070"/>
      <c r="N30" s="1070"/>
    </row>
    <row r="31" spans="1:14" ht="15" customHeight="1" x14ac:dyDescent="0.25">
      <c r="A31" s="435"/>
      <c r="B31" s="968" t="s">
        <v>20</v>
      </c>
      <c r="C31" s="968"/>
      <c r="D31" s="968"/>
      <c r="E31" s="968"/>
      <c r="F31" s="968"/>
      <c r="G31" s="968"/>
      <c r="H31" s="968"/>
      <c r="I31" s="968"/>
      <c r="J31" s="968"/>
      <c r="K31" s="968"/>
    </row>
    <row r="32" spans="1:14" x14ac:dyDescent="0.25">
      <c r="A32" s="435"/>
      <c r="B32" s="1079" t="s">
        <v>737</v>
      </c>
    </row>
    <row r="33" spans="1:15" x14ac:dyDescent="0.25">
      <c r="A33" s="435"/>
    </row>
    <row r="34" spans="1:15" ht="15.75" thickBot="1" x14ac:dyDescent="0.3">
      <c r="A34" s="435"/>
    </row>
    <row r="35" spans="1:15" x14ac:dyDescent="0.25">
      <c r="A35" s="435"/>
      <c r="B35" s="969" t="s">
        <v>738</v>
      </c>
      <c r="C35" s="970" t="s">
        <v>739</v>
      </c>
      <c r="D35" s="970"/>
      <c r="E35" s="970"/>
      <c r="F35" s="970"/>
      <c r="G35" s="970"/>
      <c r="H35" s="971" t="s">
        <v>7</v>
      </c>
      <c r="I35" s="972" t="s">
        <v>8</v>
      </c>
      <c r="J35" s="435"/>
    </row>
    <row r="36" spans="1:15" x14ac:dyDescent="0.25">
      <c r="A36" s="435"/>
      <c r="B36" s="973"/>
      <c r="C36" s="1007" t="s">
        <v>715</v>
      </c>
      <c r="D36" s="1007" t="s">
        <v>716</v>
      </c>
      <c r="E36" s="1007" t="s">
        <v>717</v>
      </c>
      <c r="F36" s="1007" t="s">
        <v>718</v>
      </c>
      <c r="G36" s="1008" t="s">
        <v>719</v>
      </c>
      <c r="H36" s="977"/>
      <c r="I36" s="978"/>
      <c r="J36" s="435"/>
    </row>
    <row r="37" spans="1:15" x14ac:dyDescent="0.25">
      <c r="A37" s="435"/>
      <c r="B37" s="1139" t="s">
        <v>508</v>
      </c>
      <c r="C37" s="1215">
        <v>13.968021950000047</v>
      </c>
      <c r="D37" s="1215">
        <v>11.838009000000003</v>
      </c>
      <c r="E37" s="1215">
        <v>9.4014705999999872</v>
      </c>
      <c r="F37" s="1215">
        <v>8.2352642499999753</v>
      </c>
      <c r="G37" s="1216">
        <v>8.6930850799999959</v>
      </c>
      <c r="H37" s="1217">
        <v>7.4220605859913313E-3</v>
      </c>
      <c r="I37" s="1218">
        <v>5.5592730980068117E-2</v>
      </c>
      <c r="J37" s="435"/>
      <c r="K37" s="1070"/>
      <c r="L37" s="1070"/>
    </row>
    <row r="38" spans="1:15" ht="25.5" x14ac:dyDescent="0.25">
      <c r="A38" s="435"/>
      <c r="B38" s="1139" t="s">
        <v>509</v>
      </c>
      <c r="C38" s="1215">
        <v>1167.9891962300005</v>
      </c>
      <c r="D38" s="1215">
        <v>1155.4950791700019</v>
      </c>
      <c r="E38" s="1215">
        <v>888.59043185000041</v>
      </c>
      <c r="F38" s="1215">
        <v>804.72012605999828</v>
      </c>
      <c r="G38" s="1216">
        <v>981.12338989000159</v>
      </c>
      <c r="H38" s="1217">
        <v>0.83767237696203356</v>
      </c>
      <c r="I38" s="1218">
        <v>0.21921070210297078</v>
      </c>
      <c r="J38" s="435"/>
      <c r="K38" s="1070"/>
      <c r="L38" s="1070"/>
    </row>
    <row r="39" spans="1:15" ht="38.25" x14ac:dyDescent="0.25">
      <c r="A39" s="435"/>
      <c r="B39" s="1144" t="s">
        <v>510</v>
      </c>
      <c r="C39" s="1215">
        <v>125.30833999000001</v>
      </c>
      <c r="D39" s="1215">
        <v>70.939243169999997</v>
      </c>
      <c r="E39" s="1215">
        <v>80.55138436</v>
      </c>
      <c r="F39" s="1215">
        <v>95.858216479999996</v>
      </c>
      <c r="G39" s="1216">
        <v>177.64152669999999</v>
      </c>
      <c r="H39" s="1217">
        <v>0.15166838488544934</v>
      </c>
      <c r="I39" s="1218">
        <v>0.85316953750191438</v>
      </c>
      <c r="J39" s="435"/>
      <c r="K39" s="1070"/>
      <c r="L39" s="1070"/>
    </row>
    <row r="40" spans="1:15" ht="25.5" x14ac:dyDescent="0.25">
      <c r="A40" s="435"/>
      <c r="B40" s="1139" t="s">
        <v>740</v>
      </c>
      <c r="C40" s="1215">
        <v>0</v>
      </c>
      <c r="D40" s="1215">
        <v>0</v>
      </c>
      <c r="E40" s="1215">
        <v>5.6000000000000004E-7</v>
      </c>
      <c r="F40" s="1215">
        <v>0</v>
      </c>
      <c r="G40" s="1216">
        <v>0</v>
      </c>
      <c r="H40" s="1217">
        <v>0</v>
      </c>
      <c r="I40" s="1218" t="s">
        <v>263</v>
      </c>
      <c r="J40" s="435"/>
      <c r="K40" s="1070"/>
      <c r="L40" s="1070"/>
    </row>
    <row r="41" spans="1:15" x14ac:dyDescent="0.25">
      <c r="A41" s="435"/>
      <c r="B41" s="1144" t="s">
        <v>512</v>
      </c>
      <c r="C41" s="1215">
        <v>1.6880590099999999</v>
      </c>
      <c r="D41" s="1215">
        <v>2.6537698999999999</v>
      </c>
      <c r="E41" s="1215">
        <v>3.3278680999999999</v>
      </c>
      <c r="F41" s="1215">
        <v>4.5616085600000007</v>
      </c>
      <c r="G41" s="1216">
        <v>3.791542750000001</v>
      </c>
      <c r="H41" s="1217">
        <v>3.2371775665258075E-3</v>
      </c>
      <c r="I41" s="1218">
        <v>-0.16881453107409983</v>
      </c>
      <c r="J41" s="435"/>
      <c r="K41" s="1070"/>
      <c r="L41" s="1070"/>
    </row>
    <row r="42" spans="1:15" ht="15.75" thickBot="1" x14ac:dyDescent="0.3">
      <c r="A42" s="435"/>
      <c r="B42" s="1176" t="s">
        <v>528</v>
      </c>
      <c r="C42" s="1219">
        <v>1308.9536171800005</v>
      </c>
      <c r="D42" s="1219">
        <v>1240.926101240002</v>
      </c>
      <c r="E42" s="1219">
        <v>981.87115547000053</v>
      </c>
      <c r="F42" s="1219">
        <v>913.37521534999826</v>
      </c>
      <c r="G42" s="1220">
        <v>1171.2495444200015</v>
      </c>
      <c r="H42" s="1221">
        <v>1</v>
      </c>
      <c r="I42" s="1222">
        <v>0.28233120927327526</v>
      </c>
      <c r="J42" s="435"/>
      <c r="K42" s="1070"/>
      <c r="L42" s="1070"/>
    </row>
    <row r="43" spans="1:15" ht="15" customHeight="1" x14ac:dyDescent="0.25">
      <c r="A43" s="435"/>
      <c r="B43" s="1019" t="s">
        <v>428</v>
      </c>
      <c r="C43" s="1019"/>
      <c r="D43" s="1019"/>
      <c r="E43" s="1019"/>
      <c r="F43" s="1019"/>
      <c r="G43" s="1019"/>
      <c r="H43" s="1019"/>
      <c r="I43" s="1019"/>
    </row>
    <row r="44" spans="1:15" x14ac:dyDescent="0.25">
      <c r="A44" s="435"/>
    </row>
    <row r="45" spans="1:15" x14ac:dyDescent="0.25">
      <c r="A45" s="435"/>
    </row>
    <row r="46" spans="1:15" ht="15.75" thickBot="1" x14ac:dyDescent="0.3">
      <c r="A46" s="435"/>
    </row>
    <row r="47" spans="1:15" x14ac:dyDescent="0.25">
      <c r="A47" s="435"/>
      <c r="B47" s="1178" t="s">
        <v>741</v>
      </c>
      <c r="C47" s="1179"/>
      <c r="D47" s="1179"/>
      <c r="E47" s="1179"/>
      <c r="F47" s="1179"/>
      <c r="G47" s="1179"/>
      <c r="H47" s="1179"/>
      <c r="I47" s="1179"/>
      <c r="J47" s="1179"/>
      <c r="K47" s="1179"/>
      <c r="L47" s="1179"/>
      <c r="M47" s="1179"/>
      <c r="N47" s="1180"/>
      <c r="O47" s="435"/>
    </row>
    <row r="48" spans="1:15" x14ac:dyDescent="0.25">
      <c r="A48" s="435"/>
      <c r="B48" s="1181" t="s">
        <v>613</v>
      </c>
      <c r="C48" s="1182" t="s">
        <v>705</v>
      </c>
      <c r="D48" s="1183" t="s">
        <v>614</v>
      </c>
      <c r="E48" s="1184">
        <v>2016</v>
      </c>
      <c r="F48" s="1184"/>
      <c r="G48" s="1184"/>
      <c r="H48" s="1184"/>
      <c r="I48" s="1184"/>
      <c r="J48" s="1185">
        <v>2017</v>
      </c>
      <c r="K48" s="1185"/>
      <c r="L48" s="1185"/>
      <c r="M48" s="1185"/>
      <c r="N48" s="1186"/>
      <c r="O48" s="435"/>
    </row>
    <row r="49" spans="1:15" x14ac:dyDescent="0.25">
      <c r="A49" s="435"/>
      <c r="B49" s="1181"/>
      <c r="C49" s="1182"/>
      <c r="D49" s="1183"/>
      <c r="E49" s="1184" t="s">
        <v>617</v>
      </c>
      <c r="F49" s="1184"/>
      <c r="G49" s="1184"/>
      <c r="H49" s="1187" t="s">
        <v>742</v>
      </c>
      <c r="I49" s="1187" t="s">
        <v>743</v>
      </c>
      <c r="J49" s="1185" t="s">
        <v>617</v>
      </c>
      <c r="K49" s="1185"/>
      <c r="L49" s="1185"/>
      <c r="M49" s="1188" t="s">
        <v>618</v>
      </c>
      <c r="N49" s="1189" t="s">
        <v>743</v>
      </c>
      <c r="O49" s="435"/>
    </row>
    <row r="50" spans="1:15" x14ac:dyDescent="0.25">
      <c r="A50" s="435"/>
      <c r="B50" s="1181"/>
      <c r="C50" s="1182"/>
      <c r="D50" s="1183"/>
      <c r="E50" s="1190" t="s">
        <v>744</v>
      </c>
      <c r="F50" s="1190" t="s">
        <v>745</v>
      </c>
      <c r="G50" s="1190" t="s">
        <v>746</v>
      </c>
      <c r="H50" s="1187"/>
      <c r="I50" s="1187"/>
      <c r="J50" s="1191" t="s">
        <v>744</v>
      </c>
      <c r="K50" s="1191" t="s">
        <v>745</v>
      </c>
      <c r="L50" s="1191" t="s">
        <v>746</v>
      </c>
      <c r="M50" s="1188"/>
      <c r="N50" s="1189"/>
      <c r="O50" s="435"/>
    </row>
    <row r="51" spans="1:15" x14ac:dyDescent="0.25">
      <c r="A51" s="435"/>
      <c r="B51" s="1192" t="s">
        <v>289</v>
      </c>
      <c r="C51" s="1223" t="s">
        <v>599</v>
      </c>
      <c r="D51" s="1194" t="s">
        <v>631</v>
      </c>
      <c r="E51" s="1224">
        <v>756</v>
      </c>
      <c r="F51" s="1224">
        <v>4</v>
      </c>
      <c r="G51" s="1224">
        <v>0</v>
      </c>
      <c r="H51" s="1224">
        <v>2250</v>
      </c>
      <c r="I51" s="1224">
        <v>0</v>
      </c>
      <c r="J51" s="1225">
        <v>572</v>
      </c>
      <c r="K51" s="1225">
        <v>1</v>
      </c>
      <c r="L51" s="1224">
        <v>0</v>
      </c>
      <c r="M51" s="1225">
        <v>1632</v>
      </c>
      <c r="N51" s="1226">
        <v>0</v>
      </c>
      <c r="O51" s="435"/>
    </row>
    <row r="52" spans="1:15" x14ac:dyDescent="0.25">
      <c r="A52" s="435"/>
      <c r="B52" s="1192"/>
      <c r="C52" s="1227"/>
      <c r="D52" s="1194" t="s">
        <v>632</v>
      </c>
      <c r="E52" s="1224">
        <v>21970</v>
      </c>
      <c r="F52" s="1224">
        <v>216</v>
      </c>
      <c r="G52" s="1224">
        <v>0</v>
      </c>
      <c r="H52" s="1224">
        <v>77927</v>
      </c>
      <c r="I52" s="1224">
        <v>0</v>
      </c>
      <c r="J52" s="1225">
        <v>18411</v>
      </c>
      <c r="K52" s="1225">
        <v>128</v>
      </c>
      <c r="L52" s="1224">
        <v>0</v>
      </c>
      <c r="M52" s="1225">
        <v>62236</v>
      </c>
      <c r="N52" s="1226">
        <v>0</v>
      </c>
      <c r="O52" s="435"/>
    </row>
    <row r="53" spans="1:15" x14ac:dyDescent="0.25">
      <c r="A53" s="435"/>
      <c r="B53" s="1192"/>
      <c r="C53" s="1227"/>
      <c r="D53" s="1194" t="s">
        <v>633</v>
      </c>
      <c r="E53" s="1224">
        <v>21695</v>
      </c>
      <c r="F53" s="1224">
        <v>75</v>
      </c>
      <c r="G53" s="1224">
        <v>0</v>
      </c>
      <c r="H53" s="1224">
        <v>72265</v>
      </c>
      <c r="I53" s="1224">
        <v>0</v>
      </c>
      <c r="J53" s="1225">
        <v>20071</v>
      </c>
      <c r="K53" s="1225">
        <v>17</v>
      </c>
      <c r="L53" s="1224">
        <v>0</v>
      </c>
      <c r="M53" s="1225">
        <v>64611</v>
      </c>
      <c r="N53" s="1226">
        <v>0</v>
      </c>
      <c r="O53" s="435"/>
    </row>
    <row r="54" spans="1:15" x14ac:dyDescent="0.25">
      <c r="A54" s="435"/>
      <c r="B54" s="1192"/>
      <c r="C54" s="1227"/>
      <c r="D54" s="1194" t="s">
        <v>292</v>
      </c>
      <c r="E54" s="1224">
        <v>62237</v>
      </c>
      <c r="F54" s="1224">
        <v>1476</v>
      </c>
      <c r="G54" s="1224">
        <v>14711</v>
      </c>
      <c r="H54" s="1224">
        <v>293864</v>
      </c>
      <c r="I54" s="1224">
        <v>350435.54652000003</v>
      </c>
      <c r="J54" s="1225">
        <v>60304</v>
      </c>
      <c r="K54" s="1225">
        <v>1502</v>
      </c>
      <c r="L54" s="1225">
        <v>16876</v>
      </c>
      <c r="M54" s="1225">
        <v>290388</v>
      </c>
      <c r="N54" s="1228">
        <v>402653.95238000003</v>
      </c>
      <c r="O54" s="435"/>
    </row>
    <row r="55" spans="1:15" x14ac:dyDescent="0.25">
      <c r="A55" s="435"/>
      <c r="B55" s="1192"/>
      <c r="C55" s="1227"/>
      <c r="D55" s="1194" t="s">
        <v>492</v>
      </c>
      <c r="E55" s="1224">
        <v>62650</v>
      </c>
      <c r="F55" s="1224">
        <v>1671</v>
      </c>
      <c r="G55" s="1224">
        <v>1</v>
      </c>
      <c r="H55" s="1224">
        <v>243254</v>
      </c>
      <c r="I55" s="1224">
        <v>0</v>
      </c>
      <c r="J55" s="1225">
        <v>60872</v>
      </c>
      <c r="K55" s="1225">
        <v>1639</v>
      </c>
      <c r="L55" s="1224">
        <v>0</v>
      </c>
      <c r="M55" s="1225">
        <v>238563</v>
      </c>
      <c r="N55" s="1226">
        <v>0</v>
      </c>
      <c r="O55" s="435"/>
    </row>
    <row r="56" spans="1:15" x14ac:dyDescent="0.25">
      <c r="A56" s="435"/>
      <c r="B56" s="1192"/>
      <c r="C56" s="1227"/>
      <c r="D56" s="1194" t="s">
        <v>634</v>
      </c>
      <c r="E56" s="1224">
        <v>1596</v>
      </c>
      <c r="F56" s="1224">
        <v>8</v>
      </c>
      <c r="G56" s="1224">
        <v>0</v>
      </c>
      <c r="H56" s="1224">
        <v>5494</v>
      </c>
      <c r="I56" s="1224">
        <v>0</v>
      </c>
      <c r="J56" s="1225">
        <v>1605</v>
      </c>
      <c r="K56" s="1225">
        <v>11</v>
      </c>
      <c r="L56" s="1224">
        <v>0</v>
      </c>
      <c r="M56" s="1225">
        <v>5788</v>
      </c>
      <c r="N56" s="1226">
        <v>0</v>
      </c>
      <c r="O56" s="435"/>
    </row>
    <row r="57" spans="1:15" x14ac:dyDescent="0.25">
      <c r="A57" s="435"/>
      <c r="B57" s="1192"/>
      <c r="C57" s="1229"/>
      <c r="D57" s="1230" t="s">
        <v>602</v>
      </c>
      <c r="E57" s="1231">
        <v>170904</v>
      </c>
      <c r="F57" s="1231">
        <v>3450</v>
      </c>
      <c r="G57" s="1231">
        <v>14712</v>
      </c>
      <c r="H57" s="1231">
        <v>695054</v>
      </c>
      <c r="I57" s="1231">
        <v>350435.54652000003</v>
      </c>
      <c r="J57" s="1231">
        <v>161835</v>
      </c>
      <c r="K57" s="1231">
        <v>3298</v>
      </c>
      <c r="L57" s="1231">
        <v>16876</v>
      </c>
      <c r="M57" s="1231">
        <v>663218</v>
      </c>
      <c r="N57" s="1232">
        <v>402653.95238000003</v>
      </c>
      <c r="O57" s="435"/>
    </row>
    <row r="58" spans="1:15" x14ac:dyDescent="0.25">
      <c r="A58" s="435"/>
      <c r="B58" s="1192"/>
      <c r="C58" s="1223" t="s">
        <v>603</v>
      </c>
      <c r="D58" s="1194" t="s">
        <v>631</v>
      </c>
      <c r="E58" s="1224">
        <v>835</v>
      </c>
      <c r="F58" s="1224">
        <v>1</v>
      </c>
      <c r="G58" s="1224">
        <v>0</v>
      </c>
      <c r="H58" s="1224">
        <v>2369</v>
      </c>
      <c r="I58" s="1224">
        <v>0</v>
      </c>
      <c r="J58" s="1225">
        <v>728</v>
      </c>
      <c r="K58" s="1225">
        <v>1</v>
      </c>
      <c r="L58" s="1224">
        <v>0</v>
      </c>
      <c r="M58" s="1225">
        <v>1947</v>
      </c>
      <c r="N58" s="1226">
        <v>0</v>
      </c>
      <c r="O58" s="435"/>
    </row>
    <row r="59" spans="1:15" x14ac:dyDescent="0.25">
      <c r="A59" s="435"/>
      <c r="B59" s="1192"/>
      <c r="C59" s="1227"/>
      <c r="D59" s="1194" t="s">
        <v>632</v>
      </c>
      <c r="E59" s="1224">
        <v>21761</v>
      </c>
      <c r="F59" s="1224">
        <v>223</v>
      </c>
      <c r="G59" s="1224">
        <v>0</v>
      </c>
      <c r="H59" s="1224">
        <v>77663</v>
      </c>
      <c r="I59" s="1224">
        <v>0</v>
      </c>
      <c r="J59" s="1225">
        <v>17588</v>
      </c>
      <c r="K59" s="1225">
        <v>122</v>
      </c>
      <c r="L59" s="1224">
        <v>0</v>
      </c>
      <c r="M59" s="1225">
        <v>59475</v>
      </c>
      <c r="N59" s="1226">
        <v>0</v>
      </c>
      <c r="O59" s="435"/>
    </row>
    <row r="60" spans="1:15" x14ac:dyDescent="0.25">
      <c r="A60" s="435"/>
      <c r="B60" s="1192"/>
      <c r="C60" s="1227"/>
      <c r="D60" s="1194" t="s">
        <v>633</v>
      </c>
      <c r="E60" s="1224">
        <v>21189</v>
      </c>
      <c r="F60" s="1224">
        <v>86</v>
      </c>
      <c r="G60" s="1224">
        <v>1</v>
      </c>
      <c r="H60" s="1224">
        <v>70769</v>
      </c>
      <c r="I60" s="1225">
        <v>0</v>
      </c>
      <c r="J60" s="1225">
        <v>18924</v>
      </c>
      <c r="K60" s="1225">
        <v>19</v>
      </c>
      <c r="L60" s="1224">
        <v>2</v>
      </c>
      <c r="M60" s="1225">
        <v>60969</v>
      </c>
      <c r="N60" s="1226">
        <v>0</v>
      </c>
      <c r="O60" s="435"/>
    </row>
    <row r="61" spans="1:15" x14ac:dyDescent="0.25">
      <c r="A61" s="435"/>
      <c r="B61" s="1192"/>
      <c r="C61" s="1227"/>
      <c r="D61" s="1194" t="s">
        <v>292</v>
      </c>
      <c r="E61" s="1224">
        <v>58734</v>
      </c>
      <c r="F61" s="1224">
        <v>1508</v>
      </c>
      <c r="G61" s="1224">
        <v>15410</v>
      </c>
      <c r="H61" s="1224">
        <v>285038</v>
      </c>
      <c r="I61" s="1224">
        <v>108681.85153</v>
      </c>
      <c r="J61" s="1225">
        <v>56896</v>
      </c>
      <c r="K61" s="1225">
        <v>1588</v>
      </c>
      <c r="L61" s="1225">
        <v>16769</v>
      </c>
      <c r="M61" s="1225">
        <v>283138</v>
      </c>
      <c r="N61" s="1228">
        <v>136119.84053999995</v>
      </c>
      <c r="O61" s="435"/>
    </row>
    <row r="62" spans="1:15" x14ac:dyDescent="0.25">
      <c r="A62" s="435"/>
      <c r="B62" s="1192"/>
      <c r="C62" s="1227"/>
      <c r="D62" s="1194" t="s">
        <v>492</v>
      </c>
      <c r="E62" s="1224">
        <v>66288</v>
      </c>
      <c r="F62" s="1224">
        <v>1686</v>
      </c>
      <c r="G62" s="1224">
        <v>2</v>
      </c>
      <c r="H62" s="1224">
        <v>253286</v>
      </c>
      <c r="I62" s="1224">
        <v>16</v>
      </c>
      <c r="J62" s="1225">
        <v>63891</v>
      </c>
      <c r="K62" s="1225">
        <v>1674</v>
      </c>
      <c r="L62" s="1224">
        <v>0</v>
      </c>
      <c r="M62" s="1225">
        <v>245472</v>
      </c>
      <c r="N62" s="1226">
        <v>0</v>
      </c>
      <c r="O62" s="435"/>
    </row>
    <row r="63" spans="1:15" x14ac:dyDescent="0.25">
      <c r="A63" s="435"/>
      <c r="B63" s="1192"/>
      <c r="C63" s="1227"/>
      <c r="D63" s="1194" t="s">
        <v>634</v>
      </c>
      <c r="E63" s="1224">
        <v>1542</v>
      </c>
      <c r="F63" s="1224">
        <v>8</v>
      </c>
      <c r="G63" s="1224">
        <v>13</v>
      </c>
      <c r="H63" s="1224">
        <v>5364</v>
      </c>
      <c r="I63" s="1224">
        <v>28.53</v>
      </c>
      <c r="J63" s="1225">
        <v>1449</v>
      </c>
      <c r="K63" s="1225">
        <v>11</v>
      </c>
      <c r="L63" s="1224">
        <v>10</v>
      </c>
      <c r="M63" s="1225">
        <v>5240</v>
      </c>
      <c r="N63" s="1226">
        <v>112.45277</v>
      </c>
      <c r="O63" s="435"/>
    </row>
    <row r="64" spans="1:15" x14ac:dyDescent="0.25">
      <c r="A64" s="435"/>
      <c r="B64" s="1192"/>
      <c r="C64" s="1229"/>
      <c r="D64" s="1230" t="s">
        <v>605</v>
      </c>
      <c r="E64" s="1231">
        <v>170349</v>
      </c>
      <c r="F64" s="1231">
        <v>3512</v>
      </c>
      <c r="G64" s="1231">
        <v>15426</v>
      </c>
      <c r="H64" s="1231">
        <v>694489</v>
      </c>
      <c r="I64" s="1231">
        <v>108726.38153</v>
      </c>
      <c r="J64" s="1231">
        <v>159476</v>
      </c>
      <c r="K64" s="1231">
        <v>3415</v>
      </c>
      <c r="L64" s="1231">
        <v>16781</v>
      </c>
      <c r="M64" s="1231">
        <v>656241</v>
      </c>
      <c r="N64" s="1232">
        <v>136232.29330999995</v>
      </c>
      <c r="O64" s="435"/>
    </row>
    <row r="65" spans="1:15" ht="15.75" thickBot="1" x14ac:dyDescent="0.3">
      <c r="A65" s="435"/>
      <c r="B65" s="1201" t="s">
        <v>635</v>
      </c>
      <c r="C65" s="1202"/>
      <c r="D65" s="1202"/>
      <c r="E65" s="1203">
        <f>+E64+E57</f>
        <v>341253</v>
      </c>
      <c r="F65" s="1203">
        <f t="shared" ref="F65:N65" si="0">+F64+F57</f>
        <v>6962</v>
      </c>
      <c r="G65" s="1203">
        <f t="shared" si="0"/>
        <v>30138</v>
      </c>
      <c r="H65" s="1203">
        <f t="shared" si="0"/>
        <v>1389543</v>
      </c>
      <c r="I65" s="1203">
        <f t="shared" si="0"/>
        <v>459161.92805000005</v>
      </c>
      <c r="J65" s="1203">
        <f t="shared" si="0"/>
        <v>321311</v>
      </c>
      <c r="K65" s="1203">
        <f t="shared" si="0"/>
        <v>6713</v>
      </c>
      <c r="L65" s="1203">
        <f t="shared" si="0"/>
        <v>33657</v>
      </c>
      <c r="M65" s="1203">
        <f t="shared" si="0"/>
        <v>1319459</v>
      </c>
      <c r="N65" s="1204">
        <f t="shared" si="0"/>
        <v>538886.24569000001</v>
      </c>
      <c r="O65" s="435"/>
    </row>
    <row r="66" spans="1:15" x14ac:dyDescent="0.25">
      <c r="B66" s="1233" t="s">
        <v>747</v>
      </c>
      <c r="C66" s="1234"/>
      <c r="D66" s="1234"/>
      <c r="E66" s="1234"/>
      <c r="F66" s="1234"/>
      <c r="G66" s="1234"/>
      <c r="H66" s="1234"/>
      <c r="I66" s="1234"/>
      <c r="J66" s="1102"/>
      <c r="K66" s="1102"/>
      <c r="L66" s="1102"/>
      <c r="M66" s="1102"/>
      <c r="N66" s="1103"/>
    </row>
    <row r="67" spans="1:15" x14ac:dyDescent="0.25">
      <c r="B67" s="1206" t="s">
        <v>663</v>
      </c>
      <c r="C67" s="1206"/>
      <c r="D67" s="1206"/>
      <c r="E67" s="1206"/>
      <c r="F67" s="1206"/>
      <c r="G67" s="1206"/>
      <c r="H67" s="1206"/>
      <c r="I67" s="1206"/>
      <c r="J67" s="1206"/>
      <c r="K67" s="1206"/>
      <c r="L67" s="1206"/>
      <c r="M67" s="1206"/>
      <c r="N67" s="1206"/>
    </row>
  </sheetData>
  <mergeCells count="46">
    <mergeCell ref="B65:D65"/>
    <mergeCell ref="B66:I66"/>
    <mergeCell ref="B67:N67"/>
    <mergeCell ref="J49:L49"/>
    <mergeCell ref="M49:M50"/>
    <mergeCell ref="N49:N50"/>
    <mergeCell ref="B51:B64"/>
    <mergeCell ref="C51:C57"/>
    <mergeCell ref="C58:C64"/>
    <mergeCell ref="B43:I43"/>
    <mergeCell ref="B47:N47"/>
    <mergeCell ref="B48:B50"/>
    <mergeCell ref="C48:C50"/>
    <mergeCell ref="D48:D50"/>
    <mergeCell ref="E48:I48"/>
    <mergeCell ref="J48:N48"/>
    <mergeCell ref="E49:G49"/>
    <mergeCell ref="H49:H50"/>
    <mergeCell ref="I49:I50"/>
    <mergeCell ref="B30:D30"/>
    <mergeCell ref="B31:K31"/>
    <mergeCell ref="B35:B36"/>
    <mergeCell ref="C35:G35"/>
    <mergeCell ref="H35:H36"/>
    <mergeCell ref="I35:I36"/>
    <mergeCell ref="K18:K19"/>
    <mergeCell ref="B20:B24"/>
    <mergeCell ref="C23:D23"/>
    <mergeCell ref="C24:D24"/>
    <mergeCell ref="B25:B29"/>
    <mergeCell ref="C28:D28"/>
    <mergeCell ref="C29:D29"/>
    <mergeCell ref="B10:B14"/>
    <mergeCell ref="B15:C15"/>
    <mergeCell ref="B16:J16"/>
    <mergeCell ref="B18:B19"/>
    <mergeCell ref="C18:C19"/>
    <mergeCell ref="D18:D19"/>
    <mergeCell ref="E18:I18"/>
    <mergeCell ref="J18:J19"/>
    <mergeCell ref="B4:B5"/>
    <mergeCell ref="C4:C5"/>
    <mergeCell ref="D4:H4"/>
    <mergeCell ref="I4:I5"/>
    <mergeCell ref="J4:J5"/>
    <mergeCell ref="B6:B9"/>
  </mergeCells>
  <pageMargins left="0.7" right="0.7" top="0.75" bottom="0.75" header="0.3" footer="0.3"/>
  <pageSetup paperSize="183" scale="4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P49"/>
  <sheetViews>
    <sheetView topLeftCell="A16" zoomScale="90" zoomScaleNormal="90" workbookViewId="0">
      <selection activeCell="B48" sqref="B48:K48"/>
    </sheetView>
  </sheetViews>
  <sheetFormatPr baseColWidth="10" defaultColWidth="11.42578125" defaultRowHeight="15" x14ac:dyDescent="0.25"/>
  <cols>
    <col min="1" max="1" width="11.42578125" style="100"/>
    <col min="2" max="2" width="10.5703125" style="100" customWidth="1"/>
    <col min="3" max="3" width="14.28515625" style="100" customWidth="1"/>
    <col min="4" max="8" width="11.42578125" style="100"/>
    <col min="9" max="9" width="15.85546875" style="104" customWidth="1"/>
    <col min="10" max="10" width="15.7109375" style="104" customWidth="1"/>
    <col min="11" max="11" width="11.42578125" style="104"/>
    <col min="12" max="16384" width="11.42578125" style="100"/>
  </cols>
  <sheetData>
    <row r="1" spans="1:16" ht="15" customHeight="1" x14ac:dyDescent="0.25">
      <c r="B1" s="101" t="s">
        <v>54</v>
      </c>
      <c r="C1" s="102"/>
      <c r="D1" s="102"/>
      <c r="E1" s="102"/>
      <c r="F1" s="102"/>
      <c r="G1" s="102"/>
      <c r="H1" s="102"/>
      <c r="I1" s="103"/>
      <c r="J1" s="103"/>
      <c r="K1" s="103"/>
      <c r="O1" s="104"/>
      <c r="P1" s="104"/>
    </row>
    <row r="2" spans="1:16" x14ac:dyDescent="0.25">
      <c r="B2" s="105" t="s">
        <v>6</v>
      </c>
      <c r="C2" s="102"/>
      <c r="D2" s="102"/>
      <c r="E2" s="102"/>
      <c r="F2" s="102"/>
      <c r="G2" s="102"/>
      <c r="H2" s="102"/>
      <c r="I2" s="103"/>
      <c r="J2" s="103"/>
      <c r="K2" s="103"/>
      <c r="O2" s="104"/>
      <c r="P2" s="104"/>
    </row>
    <row r="3" spans="1:16" x14ac:dyDescent="0.25">
      <c r="B3" s="102"/>
      <c r="C3" s="102"/>
      <c r="D3" s="102"/>
      <c r="E3" s="102"/>
      <c r="F3" s="102"/>
      <c r="G3" s="102"/>
      <c r="H3" s="102"/>
      <c r="I3" s="103"/>
      <c r="J3" s="103"/>
      <c r="K3" s="103"/>
      <c r="O3" s="104"/>
      <c r="P3" s="104"/>
    </row>
    <row r="4" spans="1:16" ht="36" x14ac:dyDescent="0.25">
      <c r="A4" s="106"/>
      <c r="B4" s="107"/>
      <c r="C4" s="108" t="s">
        <v>55</v>
      </c>
      <c r="D4" s="109">
        <v>2013</v>
      </c>
      <c r="E4" s="109">
        <v>2014</v>
      </c>
      <c r="F4" s="109">
        <v>2015</v>
      </c>
      <c r="G4" s="109">
        <v>2016</v>
      </c>
      <c r="H4" s="110">
        <v>2017</v>
      </c>
      <c r="I4" s="111" t="s">
        <v>56</v>
      </c>
      <c r="J4" s="111" t="s">
        <v>57</v>
      </c>
      <c r="K4" s="112" t="s">
        <v>8</v>
      </c>
      <c r="L4" s="113"/>
      <c r="M4" s="114"/>
      <c r="N4" s="114"/>
    </row>
    <row r="5" spans="1:16" x14ac:dyDescent="0.25">
      <c r="A5" s="106"/>
      <c r="B5" s="115" t="s">
        <v>0</v>
      </c>
      <c r="C5" s="116" t="s">
        <v>58</v>
      </c>
      <c r="D5" s="117">
        <v>109.93603083000013</v>
      </c>
      <c r="E5" s="118">
        <v>132.85781569999997</v>
      </c>
      <c r="F5" s="118">
        <v>129.81899983000002</v>
      </c>
      <c r="G5" s="118">
        <v>91.143637490000017</v>
      </c>
      <c r="H5" s="119">
        <v>85.903065049999952</v>
      </c>
      <c r="I5" s="120">
        <v>0.41178246971570093</v>
      </c>
      <c r="J5" s="120">
        <v>1.2857697189111049E-3</v>
      </c>
      <c r="K5" s="121">
        <f>+H5/G5-1</f>
        <v>-5.7497951412955661E-2</v>
      </c>
      <c r="L5" s="114"/>
      <c r="M5" s="114"/>
      <c r="N5" s="114"/>
    </row>
    <row r="6" spans="1:16" x14ac:dyDescent="0.25">
      <c r="A6" s="106"/>
      <c r="B6" s="122"/>
      <c r="C6" s="34" t="s">
        <v>59</v>
      </c>
      <c r="D6" s="123">
        <v>77.512714329999994</v>
      </c>
      <c r="E6" s="124">
        <v>84.472114970000007</v>
      </c>
      <c r="F6" s="124">
        <v>30.690403209999999</v>
      </c>
      <c r="G6" s="124">
        <v>26.41625359</v>
      </c>
      <c r="H6" s="125">
        <v>35.329992510000011</v>
      </c>
      <c r="I6" s="126">
        <v>0.1693568391574525</v>
      </c>
      <c r="J6" s="126">
        <v>5.2880807585007337E-4</v>
      </c>
      <c r="K6" s="127">
        <f t="shared" ref="K6:K46" si="0">+H6/G6-1</f>
        <v>0.33743387909382982</v>
      </c>
      <c r="L6" s="114"/>
      <c r="M6" s="114"/>
      <c r="N6" s="114"/>
    </row>
    <row r="7" spans="1:16" x14ac:dyDescent="0.25">
      <c r="A7" s="106"/>
      <c r="B7" s="122"/>
      <c r="C7" s="34" t="s">
        <v>60</v>
      </c>
      <c r="D7" s="123">
        <v>3.2360020000000003E-2</v>
      </c>
      <c r="E7" s="124">
        <v>82.569789200000002</v>
      </c>
      <c r="F7" s="124">
        <v>7.0255300000000007E-2</v>
      </c>
      <c r="G7" s="124">
        <v>6.9500299999999994E-3</v>
      </c>
      <c r="H7" s="125">
        <v>19.536552219999997</v>
      </c>
      <c r="I7" s="126">
        <v>9.3649856593578718E-2</v>
      </c>
      <c r="J7" s="126">
        <v>2.9241689154840621E-4</v>
      </c>
      <c r="K7" s="127">
        <f t="shared" si="0"/>
        <v>2810.0025740896081</v>
      </c>
      <c r="L7" s="114"/>
      <c r="M7" s="114"/>
      <c r="N7" s="114"/>
    </row>
    <row r="8" spans="1:16" x14ac:dyDescent="0.25">
      <c r="A8" s="106"/>
      <c r="B8" s="122"/>
      <c r="C8" s="34" t="s">
        <v>61</v>
      </c>
      <c r="D8" s="123">
        <v>110.43592797000002</v>
      </c>
      <c r="E8" s="124">
        <v>95.13711026</v>
      </c>
      <c r="F8" s="124">
        <v>95.580388720000045</v>
      </c>
      <c r="G8" s="124">
        <v>84.707438170000017</v>
      </c>
      <c r="H8" s="125">
        <v>67.843119920000021</v>
      </c>
      <c r="I8" s="126">
        <v>0.32521083453326782</v>
      </c>
      <c r="J8" s="126">
        <v>1.0154542120099923E-3</v>
      </c>
      <c r="K8" s="127">
        <f t="shared" si="0"/>
        <v>-0.19908898928279317</v>
      </c>
      <c r="L8" s="114"/>
      <c r="M8" s="114"/>
      <c r="N8" s="114"/>
    </row>
    <row r="9" spans="1:16" x14ac:dyDescent="0.25">
      <c r="A9" s="106"/>
      <c r="B9" s="122"/>
      <c r="C9" s="128" t="s">
        <v>62</v>
      </c>
      <c r="D9" s="129">
        <v>297.91703315000018</v>
      </c>
      <c r="E9" s="130">
        <v>395.03683013</v>
      </c>
      <c r="F9" s="130">
        <v>256.16004706000007</v>
      </c>
      <c r="G9" s="130">
        <v>202.27427928000003</v>
      </c>
      <c r="H9" s="131">
        <v>208.61272969999999</v>
      </c>
      <c r="I9" s="132">
        <v>1</v>
      </c>
      <c r="J9" s="132">
        <v>3.1224488983195801E-3</v>
      </c>
      <c r="K9" s="133">
        <f t="shared" si="0"/>
        <v>3.1335918944127794E-2</v>
      </c>
      <c r="L9" s="114"/>
      <c r="M9" s="114"/>
      <c r="N9" s="114"/>
    </row>
    <row r="10" spans="1:16" ht="15" customHeight="1" x14ac:dyDescent="0.25">
      <c r="B10" s="134" t="s">
        <v>1</v>
      </c>
      <c r="C10" s="135" t="s">
        <v>63</v>
      </c>
      <c r="D10" s="124">
        <v>10185.00292318999</v>
      </c>
      <c r="E10" s="124">
        <v>9210.1922654400278</v>
      </c>
      <c r="F10" s="124">
        <v>8506.4215006899885</v>
      </c>
      <c r="G10" s="124">
        <v>8616.1604248399999</v>
      </c>
      <c r="H10" s="125">
        <v>9989.6257050299773</v>
      </c>
      <c r="I10" s="126">
        <v>0.45300248646133306</v>
      </c>
      <c r="J10" s="126">
        <v>0.14952153601629317</v>
      </c>
      <c r="K10" s="127">
        <f t="shared" si="0"/>
        <v>0.15940572278927623</v>
      </c>
      <c r="L10" s="114"/>
      <c r="M10" s="114"/>
      <c r="N10" s="114"/>
    </row>
    <row r="11" spans="1:16" x14ac:dyDescent="0.25">
      <c r="B11" s="134"/>
      <c r="C11" s="136" t="s">
        <v>64</v>
      </c>
      <c r="D11" s="124">
        <v>4466.938047829989</v>
      </c>
      <c r="E11" s="124">
        <v>3960.3640002499901</v>
      </c>
      <c r="F11" s="124">
        <v>3048.18194570999</v>
      </c>
      <c r="G11" s="124">
        <v>2917.2674787800097</v>
      </c>
      <c r="H11" s="125">
        <v>3717.2185153900095</v>
      </c>
      <c r="I11" s="126">
        <v>0.16856579815036488</v>
      </c>
      <c r="J11" s="126">
        <v>5.5638142863496935E-2</v>
      </c>
      <c r="K11" s="127">
        <f t="shared" si="0"/>
        <v>0.27421244106986586</v>
      </c>
      <c r="L11" s="114"/>
      <c r="M11" s="114"/>
      <c r="N11" s="114"/>
    </row>
    <row r="12" spans="1:16" ht="15" customHeight="1" x14ac:dyDescent="0.25">
      <c r="B12" s="134"/>
      <c r="C12" s="136" t="s">
        <v>65</v>
      </c>
      <c r="D12" s="124">
        <v>1671.6893350200003</v>
      </c>
      <c r="E12" s="124">
        <v>1777.47443764999</v>
      </c>
      <c r="F12" s="124">
        <v>1547.3042596100001</v>
      </c>
      <c r="G12" s="124">
        <v>1482.4659775999999</v>
      </c>
      <c r="H12" s="125">
        <v>1634.1829091900001</v>
      </c>
      <c r="I12" s="126">
        <v>7.4105771632958645E-2</v>
      </c>
      <c r="J12" s="126">
        <v>2.4459929323541168E-2</v>
      </c>
      <c r="K12" s="127">
        <f t="shared" si="0"/>
        <v>0.10234091971245007</v>
      </c>
      <c r="L12" s="114"/>
      <c r="M12" s="114"/>
      <c r="N12" s="114"/>
    </row>
    <row r="13" spans="1:16" x14ac:dyDescent="0.25">
      <c r="B13" s="134"/>
      <c r="C13" s="136" t="s">
        <v>66</v>
      </c>
      <c r="D13" s="124">
        <v>1380.9203399200001</v>
      </c>
      <c r="E13" s="124">
        <v>1264.9310068099999</v>
      </c>
      <c r="F13" s="124">
        <v>1261.8719641399998</v>
      </c>
      <c r="G13" s="124">
        <v>985.28215366000006</v>
      </c>
      <c r="H13" s="125">
        <v>1331.5390798999999</v>
      </c>
      <c r="I13" s="126">
        <v>6.0381693151067423E-2</v>
      </c>
      <c r="J13" s="126">
        <v>1.9930052873965237E-2</v>
      </c>
      <c r="K13" s="127">
        <f t="shared" si="0"/>
        <v>0.35142920731261484</v>
      </c>
      <c r="L13" s="114"/>
      <c r="M13" s="114"/>
      <c r="N13" s="114"/>
    </row>
    <row r="14" spans="1:16" x14ac:dyDescent="0.25">
      <c r="B14" s="134"/>
      <c r="C14" s="136" t="s">
        <v>67</v>
      </c>
      <c r="D14" s="124">
        <v>1367.4048226700002</v>
      </c>
      <c r="E14" s="124">
        <v>1333.7186138200002</v>
      </c>
      <c r="F14" s="124">
        <v>1309.9764474799999</v>
      </c>
      <c r="G14" s="124">
        <v>1223.8515950999999</v>
      </c>
      <c r="H14" s="125">
        <v>1196.2497938899999</v>
      </c>
      <c r="I14" s="126">
        <v>5.4246690222654444E-2</v>
      </c>
      <c r="J14" s="126">
        <v>1.7905085928449221E-2</v>
      </c>
      <c r="K14" s="127">
        <f t="shared" si="0"/>
        <v>-2.2553225669281196E-2</v>
      </c>
      <c r="L14" s="114"/>
      <c r="M14" s="114"/>
      <c r="N14" s="114"/>
    </row>
    <row r="15" spans="1:16" x14ac:dyDescent="0.25">
      <c r="B15" s="134"/>
      <c r="C15" s="136" t="s">
        <v>68</v>
      </c>
      <c r="D15" s="124">
        <v>1160.184015829999</v>
      </c>
      <c r="E15" s="124">
        <v>1061.2812292500012</v>
      </c>
      <c r="F15" s="124">
        <v>909.21820103000107</v>
      </c>
      <c r="G15" s="124">
        <v>829.03000838999901</v>
      </c>
      <c r="H15" s="125">
        <v>1058.5483377900021</v>
      </c>
      <c r="I15" s="126">
        <v>4.8002301909763401E-2</v>
      </c>
      <c r="J15" s="126">
        <v>1.5844014389263857E-2</v>
      </c>
      <c r="K15" s="127">
        <f t="shared" si="0"/>
        <v>0.27685165443616988</v>
      </c>
      <c r="L15" s="114"/>
      <c r="M15" s="114"/>
      <c r="N15" s="114"/>
    </row>
    <row r="16" spans="1:16" x14ac:dyDescent="0.25">
      <c r="B16" s="134"/>
      <c r="C16" s="136" t="s">
        <v>69</v>
      </c>
      <c r="D16" s="124">
        <v>1001.990577060001</v>
      </c>
      <c r="E16" s="124">
        <v>1009.428140229998</v>
      </c>
      <c r="F16" s="124">
        <v>875.62744829000007</v>
      </c>
      <c r="G16" s="124">
        <v>837.67510013000094</v>
      </c>
      <c r="H16" s="125">
        <v>789.46876745000009</v>
      </c>
      <c r="I16" s="126">
        <v>3.5800271721726215E-2</v>
      </c>
      <c r="J16" s="126">
        <v>1.1816517077969893E-2</v>
      </c>
      <c r="K16" s="127">
        <f t="shared" si="0"/>
        <v>-5.7547768427782531E-2</v>
      </c>
      <c r="L16" s="114"/>
      <c r="M16" s="114"/>
      <c r="N16" s="114"/>
    </row>
    <row r="17" spans="2:14" x14ac:dyDescent="0.25">
      <c r="B17" s="134"/>
      <c r="C17" s="136" t="s">
        <v>70</v>
      </c>
      <c r="D17" s="124">
        <v>557.63062210999908</v>
      </c>
      <c r="E17" s="124">
        <v>707.51689377000105</v>
      </c>
      <c r="F17" s="124">
        <v>484.62081238999906</v>
      </c>
      <c r="G17" s="124">
        <v>1669.4205236399998</v>
      </c>
      <c r="H17" s="125">
        <v>534.60213962</v>
      </c>
      <c r="I17" s="126">
        <v>2.42427600058597E-2</v>
      </c>
      <c r="J17" s="126">
        <v>8.0017545635699423E-3</v>
      </c>
      <c r="K17" s="127">
        <f t="shared" si="0"/>
        <v>-0.67976784036753357</v>
      </c>
      <c r="L17" s="114"/>
      <c r="M17" s="114"/>
      <c r="N17" s="114"/>
    </row>
    <row r="18" spans="2:14" ht="15" customHeight="1" x14ac:dyDescent="0.25">
      <c r="B18" s="134"/>
      <c r="C18" s="137" t="s">
        <v>71</v>
      </c>
      <c r="D18" s="124">
        <v>517.27912516000004</v>
      </c>
      <c r="E18" s="124">
        <v>536.5733832899989</v>
      </c>
      <c r="F18" s="124">
        <v>446.46392339999903</v>
      </c>
      <c r="G18" s="124">
        <v>380.58916956999997</v>
      </c>
      <c r="H18" s="125">
        <v>343.32087605000004</v>
      </c>
      <c r="I18" s="126">
        <v>1.5568672450502634E-2</v>
      </c>
      <c r="J18" s="126">
        <v>5.1387175304884319E-3</v>
      </c>
      <c r="K18" s="127">
        <f t="shared" si="0"/>
        <v>-9.7922632853968627E-2</v>
      </c>
      <c r="L18" s="114"/>
      <c r="M18" s="114"/>
      <c r="N18" s="114"/>
    </row>
    <row r="19" spans="2:14" x14ac:dyDescent="0.25">
      <c r="B19" s="134"/>
      <c r="C19" s="137" t="s">
        <v>72</v>
      </c>
      <c r="D19" s="124">
        <v>144.83915346999999</v>
      </c>
      <c r="E19" s="124">
        <v>212.85931643999999</v>
      </c>
      <c r="F19" s="124">
        <v>201.13931201</v>
      </c>
      <c r="G19" s="124">
        <v>170.61481476999998</v>
      </c>
      <c r="H19" s="125">
        <v>282.35683540999997</v>
      </c>
      <c r="I19" s="126">
        <v>1.2804118220933837E-2</v>
      </c>
      <c r="J19" s="126">
        <v>4.2262271862643511E-3</v>
      </c>
      <c r="K19" s="127">
        <f t="shared" si="0"/>
        <v>0.65493738507195642</v>
      </c>
      <c r="L19" s="114"/>
      <c r="M19" s="114"/>
      <c r="N19" s="114"/>
    </row>
    <row r="20" spans="2:14" x14ac:dyDescent="0.25">
      <c r="B20" s="134"/>
      <c r="C20" s="136" t="s">
        <v>61</v>
      </c>
      <c r="D20" s="124">
        <v>1584.5294122400005</v>
      </c>
      <c r="E20" s="124">
        <v>1543.5011446400003</v>
      </c>
      <c r="F20" s="124">
        <v>1375.0671167200003</v>
      </c>
      <c r="G20" s="124">
        <v>1190.1479706500004</v>
      </c>
      <c r="H20" s="125">
        <v>1174.9198736200001</v>
      </c>
      <c r="I20" s="126">
        <v>5.3279436072835133E-2</v>
      </c>
      <c r="J20" s="126">
        <v>1.7585826475087565E-2</v>
      </c>
      <c r="K20" s="127">
        <f t="shared" si="0"/>
        <v>-1.2795129181864207E-2</v>
      </c>
      <c r="L20" s="138"/>
      <c r="M20" s="114"/>
      <c r="N20" s="114"/>
    </row>
    <row r="21" spans="2:14" ht="15" customHeight="1" x14ac:dyDescent="0.25">
      <c r="B21" s="134"/>
      <c r="C21" s="139" t="s">
        <v>73</v>
      </c>
      <c r="D21" s="130">
        <v>24038.967824499974</v>
      </c>
      <c r="E21" s="130">
        <v>22617.840431590012</v>
      </c>
      <c r="F21" s="130">
        <v>19965.892931469989</v>
      </c>
      <c r="G21" s="130">
        <v>20302.505217129994</v>
      </c>
      <c r="H21" s="131">
        <v>22052.032833340003</v>
      </c>
      <c r="I21" s="132">
        <v>1</v>
      </c>
      <c r="J21" s="132">
        <v>0.33006780422838999</v>
      </c>
      <c r="K21" s="133">
        <f t="shared" si="0"/>
        <v>8.6172991830282486E-2</v>
      </c>
      <c r="L21" s="114"/>
      <c r="M21" s="114"/>
      <c r="N21" s="114"/>
    </row>
    <row r="22" spans="2:14" x14ac:dyDescent="0.25">
      <c r="B22" s="140" t="s">
        <v>2</v>
      </c>
      <c r="C22" s="141" t="s">
        <v>74</v>
      </c>
      <c r="D22" s="124">
        <v>19058.696136499999</v>
      </c>
      <c r="E22" s="124">
        <v>18007.136710920004</v>
      </c>
      <c r="F22" s="124">
        <v>15769.439755450028</v>
      </c>
      <c r="G22" s="124">
        <v>17108.998953139995</v>
      </c>
      <c r="H22" s="125">
        <v>18293.084896490011</v>
      </c>
      <c r="I22" s="126">
        <v>0.55234762853675001</v>
      </c>
      <c r="J22" s="126">
        <v>0.27380506867463578</v>
      </c>
      <c r="K22" s="127">
        <f t="shared" si="0"/>
        <v>6.9208370787392059E-2</v>
      </c>
      <c r="L22" s="114"/>
      <c r="M22" s="114"/>
      <c r="N22" s="114"/>
    </row>
    <row r="23" spans="2:14" x14ac:dyDescent="0.25">
      <c r="B23" s="142"/>
      <c r="C23" s="141" t="s">
        <v>75</v>
      </c>
      <c r="D23" s="124">
        <v>7382.3229341900033</v>
      </c>
      <c r="E23" s="124">
        <v>7649.9999513900111</v>
      </c>
      <c r="F23" s="124">
        <v>5224.225392600003</v>
      </c>
      <c r="G23" s="124">
        <v>5252.3067730099974</v>
      </c>
      <c r="H23" s="125">
        <v>5862.5615502900037</v>
      </c>
      <c r="I23" s="126">
        <v>0.17701617784951851</v>
      </c>
      <c r="J23" s="126">
        <v>8.7748954152310932E-2</v>
      </c>
      <c r="K23" s="127">
        <f t="shared" si="0"/>
        <v>0.11618795391311099</v>
      </c>
      <c r="L23" s="114"/>
      <c r="M23" s="114"/>
      <c r="N23" s="114"/>
    </row>
    <row r="24" spans="2:14" x14ac:dyDescent="0.25">
      <c r="B24" s="142"/>
      <c r="C24" s="136" t="s">
        <v>76</v>
      </c>
      <c r="D24" s="124">
        <v>4198.0930166299913</v>
      </c>
      <c r="E24" s="124">
        <v>4452.1567986</v>
      </c>
      <c r="F24" s="124">
        <v>3968.9153283199971</v>
      </c>
      <c r="G24" s="124">
        <v>4147.0575664200032</v>
      </c>
      <c r="H24" s="125">
        <v>4126.7841621200014</v>
      </c>
      <c r="I24" s="126">
        <v>0.12460552489248906</v>
      </c>
      <c r="J24" s="126">
        <v>6.1768391023619675E-2</v>
      </c>
      <c r="K24" s="127">
        <f t="shared" si="0"/>
        <v>-4.888623795377689E-3</v>
      </c>
      <c r="L24" s="114"/>
      <c r="M24" s="114"/>
      <c r="N24" s="114"/>
    </row>
    <row r="25" spans="2:14" x14ac:dyDescent="0.25">
      <c r="B25" s="142"/>
      <c r="C25" s="141" t="s">
        <v>77</v>
      </c>
      <c r="D25" s="124">
        <v>2071.2764574099992</v>
      </c>
      <c r="E25" s="124">
        <v>2459.796121509999</v>
      </c>
      <c r="F25" s="124">
        <v>1842.1755323800007</v>
      </c>
      <c r="G25" s="124">
        <v>1464.6223568599994</v>
      </c>
      <c r="H25" s="125">
        <v>1765.7286844699988</v>
      </c>
      <c r="I25" s="126">
        <v>5.3315012586720917E-2</v>
      </c>
      <c r="J25" s="126">
        <v>2.6428864592699032E-2</v>
      </c>
      <c r="K25" s="127">
        <f t="shared" si="0"/>
        <v>0.20558632482952155</v>
      </c>
      <c r="L25" s="114"/>
      <c r="M25" s="114"/>
      <c r="N25" s="114"/>
    </row>
    <row r="26" spans="2:14" x14ac:dyDescent="0.25">
      <c r="B26" s="142"/>
      <c r="C26" s="141" t="s">
        <v>78</v>
      </c>
      <c r="D26" s="124">
        <v>1630.1000313999978</v>
      </c>
      <c r="E26" s="124">
        <v>1701.0979352500001</v>
      </c>
      <c r="F26" s="124">
        <v>1434.0221642900008</v>
      </c>
      <c r="G26" s="124">
        <v>1098.3447597400007</v>
      </c>
      <c r="H26" s="125">
        <v>1256.9054091700011</v>
      </c>
      <c r="I26" s="126">
        <v>3.795142951439933E-2</v>
      </c>
      <c r="J26" s="126">
        <v>1.8812959860113405E-2</v>
      </c>
      <c r="K26" s="127">
        <f t="shared" si="0"/>
        <v>0.14436327758101641</v>
      </c>
      <c r="L26" s="114"/>
      <c r="M26" s="114"/>
      <c r="N26" s="114"/>
    </row>
    <row r="27" spans="2:14" x14ac:dyDescent="0.25">
      <c r="B27" s="142"/>
      <c r="C27" s="141" t="s">
        <v>61</v>
      </c>
      <c r="D27" s="124">
        <v>2184.7593446400006</v>
      </c>
      <c r="E27" s="124">
        <v>1939.6307797799998</v>
      </c>
      <c r="F27" s="124">
        <v>1509.3414151000002</v>
      </c>
      <c r="G27" s="124">
        <v>1416.2746378900003</v>
      </c>
      <c r="H27" s="125">
        <v>1813.7248991299998</v>
      </c>
      <c r="I27" s="126">
        <v>5.4764226620122092E-2</v>
      </c>
      <c r="J27" s="126">
        <v>2.7147256647700412E-2</v>
      </c>
      <c r="K27" s="127">
        <f t="shared" si="0"/>
        <v>0.28063078347016823</v>
      </c>
      <c r="L27" s="114"/>
      <c r="M27" s="114"/>
      <c r="N27" s="114"/>
    </row>
    <row r="28" spans="2:14" ht="15" customHeight="1" x14ac:dyDescent="0.25">
      <c r="B28" s="143"/>
      <c r="C28" s="144" t="s">
        <v>79</v>
      </c>
      <c r="D28" s="130">
        <v>36525.247920769994</v>
      </c>
      <c r="E28" s="130">
        <v>36209.818297450016</v>
      </c>
      <c r="F28" s="130">
        <v>29748.119588140024</v>
      </c>
      <c r="G28" s="130">
        <v>30487.605047059998</v>
      </c>
      <c r="H28" s="131">
        <v>33118.789601670018</v>
      </c>
      <c r="I28" s="132">
        <v>1</v>
      </c>
      <c r="J28" s="132">
        <v>0.49571149495107925</v>
      </c>
      <c r="K28" s="133">
        <f t="shared" si="0"/>
        <v>8.6303419063208819E-2</v>
      </c>
      <c r="L28" s="114"/>
      <c r="M28" s="114"/>
      <c r="N28" s="114"/>
    </row>
    <row r="29" spans="2:14" x14ac:dyDescent="0.25">
      <c r="B29" s="145" t="s">
        <v>4</v>
      </c>
      <c r="C29" s="141" t="s">
        <v>80</v>
      </c>
      <c r="D29" s="124">
        <v>1490.2064507800012</v>
      </c>
      <c r="E29" s="124">
        <v>1441.1906228400026</v>
      </c>
      <c r="F29" s="124">
        <v>1191.558060440002</v>
      </c>
      <c r="G29" s="124">
        <v>1360.3705320499996</v>
      </c>
      <c r="H29" s="125">
        <v>1666.056568680001</v>
      </c>
      <c r="I29" s="126">
        <v>0.1575155186729322</v>
      </c>
      <c r="J29" s="126">
        <v>2.4937004107534883E-2</v>
      </c>
      <c r="K29" s="127">
        <f t="shared" si="0"/>
        <v>0.2247079228990283</v>
      </c>
      <c r="L29" s="114"/>
      <c r="M29" s="114"/>
      <c r="N29" s="114"/>
    </row>
    <row r="30" spans="2:14" ht="15" customHeight="1" x14ac:dyDescent="0.25">
      <c r="B30" s="145"/>
      <c r="C30" s="141" t="s">
        <v>81</v>
      </c>
      <c r="D30" s="146">
        <v>2510.9716525700005</v>
      </c>
      <c r="E30" s="124">
        <v>2186.4384087199987</v>
      </c>
      <c r="F30" s="124">
        <v>1616.0041548099998</v>
      </c>
      <c r="G30" s="124">
        <v>1672.8889053400035</v>
      </c>
      <c r="H30" s="125">
        <v>1658.1603685599969</v>
      </c>
      <c r="I30" s="126">
        <v>0.15676898096177083</v>
      </c>
      <c r="J30" s="126">
        <v>2.4818816298952568E-2</v>
      </c>
      <c r="K30" s="127">
        <f t="shared" si="0"/>
        <v>-8.8042527707559159E-3</v>
      </c>
      <c r="L30" s="114"/>
      <c r="M30" s="114"/>
      <c r="N30" s="114"/>
    </row>
    <row r="31" spans="2:14" x14ac:dyDescent="0.25">
      <c r="B31" s="145"/>
      <c r="C31" s="141" t="s">
        <v>82</v>
      </c>
      <c r="D31" s="124">
        <v>1010.4300142800007</v>
      </c>
      <c r="E31" s="124">
        <v>966.7360337399972</v>
      </c>
      <c r="F31" s="124">
        <v>852.11615845000006</v>
      </c>
      <c r="G31" s="124">
        <v>697.14589022000098</v>
      </c>
      <c r="H31" s="125">
        <v>1019.6196840999986</v>
      </c>
      <c r="I31" s="126">
        <v>9.6398841677620195E-2</v>
      </c>
      <c r="J31" s="126">
        <v>1.5261342698987731E-2</v>
      </c>
      <c r="K31" s="127">
        <f t="shared" si="0"/>
        <v>0.46256285578651735</v>
      </c>
      <c r="L31" s="114"/>
      <c r="M31" s="114"/>
      <c r="N31" s="114"/>
    </row>
    <row r="32" spans="2:14" x14ac:dyDescent="0.25">
      <c r="B32" s="145"/>
      <c r="C32" s="141" t="s">
        <v>83</v>
      </c>
      <c r="D32" s="124">
        <v>1096.7204889999996</v>
      </c>
      <c r="E32" s="124">
        <v>1378.2362846500012</v>
      </c>
      <c r="F32" s="124">
        <v>806.15099380000072</v>
      </c>
      <c r="G32" s="124">
        <v>827.57999299000096</v>
      </c>
      <c r="H32" s="125">
        <v>923.83860688999982</v>
      </c>
      <c r="I32" s="126">
        <v>8.734332319199134E-2</v>
      </c>
      <c r="J32" s="126">
        <v>1.3827722040055224E-2</v>
      </c>
      <c r="K32" s="127">
        <f t="shared" si="0"/>
        <v>0.11631336513129287</v>
      </c>
      <c r="L32" s="114"/>
      <c r="M32" s="114"/>
      <c r="N32" s="114"/>
    </row>
    <row r="33" spans="2:14" x14ac:dyDescent="0.25">
      <c r="B33" s="145"/>
      <c r="C33" s="141" t="s">
        <v>84</v>
      </c>
      <c r="D33" s="124">
        <v>1659.2212400199994</v>
      </c>
      <c r="E33" s="124">
        <v>1639.1722224600021</v>
      </c>
      <c r="F33" s="124">
        <v>1135.2572261700018</v>
      </c>
      <c r="G33" s="124">
        <v>865.58375468999998</v>
      </c>
      <c r="H33" s="125">
        <v>923.60712116000025</v>
      </c>
      <c r="I33" s="126">
        <v>8.7321437623690892E-2</v>
      </c>
      <c r="J33" s="126">
        <v>1.3824257235373106E-2</v>
      </c>
      <c r="K33" s="127">
        <f t="shared" si="0"/>
        <v>6.7033797891436597E-2</v>
      </c>
      <c r="L33" s="114"/>
      <c r="M33" s="114"/>
      <c r="N33" s="114"/>
    </row>
    <row r="34" spans="2:14" x14ac:dyDescent="0.25">
      <c r="B34" s="145"/>
      <c r="C34" s="141" t="s">
        <v>85</v>
      </c>
      <c r="D34" s="124">
        <v>1060.8517084499999</v>
      </c>
      <c r="E34" s="124">
        <v>864.63704743000005</v>
      </c>
      <c r="F34" s="124">
        <v>544.99553045999994</v>
      </c>
      <c r="G34" s="124">
        <v>586.7253356599997</v>
      </c>
      <c r="H34" s="125">
        <v>891.22462732999975</v>
      </c>
      <c r="I34" s="126">
        <v>8.4259869722910163E-2</v>
      </c>
      <c r="J34" s="126">
        <v>1.3339566381033906E-2</v>
      </c>
      <c r="K34" s="127">
        <f t="shared" si="0"/>
        <v>0.51898098337184084</v>
      </c>
      <c r="L34" s="114"/>
      <c r="M34" s="114"/>
      <c r="N34" s="114"/>
    </row>
    <row r="35" spans="2:14" x14ac:dyDescent="0.25">
      <c r="B35" s="145"/>
      <c r="C35" s="141" t="s">
        <v>86</v>
      </c>
      <c r="D35" s="124">
        <v>637.66078360999973</v>
      </c>
      <c r="E35" s="124">
        <v>766.0468468600003</v>
      </c>
      <c r="F35" s="124">
        <v>581.0373394400001</v>
      </c>
      <c r="G35" s="124">
        <v>508.66995365999992</v>
      </c>
      <c r="H35" s="125">
        <v>697.93092452999986</v>
      </c>
      <c r="I35" s="126">
        <v>6.5985125380419909E-2</v>
      </c>
      <c r="J35" s="126">
        <v>1.0446407798487581E-2</v>
      </c>
      <c r="K35" s="127">
        <f t="shared" si="0"/>
        <v>0.37207027760972067</v>
      </c>
      <c r="L35" s="114"/>
      <c r="M35" s="114"/>
      <c r="N35" s="114"/>
    </row>
    <row r="36" spans="2:14" x14ac:dyDescent="0.25">
      <c r="B36" s="145"/>
      <c r="C36" s="141" t="s">
        <v>87</v>
      </c>
      <c r="D36" s="124">
        <v>716.7980746199994</v>
      </c>
      <c r="E36" s="124">
        <v>734.75120370000025</v>
      </c>
      <c r="F36" s="124">
        <v>680.37558755999942</v>
      </c>
      <c r="G36" s="124">
        <v>665.6103880099987</v>
      </c>
      <c r="H36" s="125">
        <v>620.82342305999987</v>
      </c>
      <c r="I36" s="126">
        <v>5.8695079942620763E-2</v>
      </c>
      <c r="J36" s="126">
        <v>9.2922872739950799E-3</v>
      </c>
      <c r="K36" s="127">
        <f t="shared" si="0"/>
        <v>-6.7287058250247833E-2</v>
      </c>
      <c r="L36" s="114"/>
      <c r="M36" s="114"/>
      <c r="N36" s="114"/>
    </row>
    <row r="37" spans="2:14" ht="15" customHeight="1" x14ac:dyDescent="0.25">
      <c r="B37" s="145"/>
      <c r="C37" s="141" t="s">
        <v>88</v>
      </c>
      <c r="D37" s="124">
        <v>1312.8826701700002</v>
      </c>
      <c r="E37" s="124">
        <v>1106.6594954799984</v>
      </c>
      <c r="F37" s="124">
        <v>730.14186548999999</v>
      </c>
      <c r="G37" s="124">
        <v>571.4598206999998</v>
      </c>
      <c r="H37" s="125">
        <v>508.97838651999984</v>
      </c>
      <c r="I37" s="126">
        <v>4.8120811773833927E-2</v>
      </c>
      <c r="J37" s="126">
        <v>7.61822638792617E-3</v>
      </c>
      <c r="K37" s="127">
        <f t="shared" si="0"/>
        <v>-0.10933653061288617</v>
      </c>
      <c r="L37" s="114"/>
      <c r="M37" s="114"/>
      <c r="N37" s="114"/>
    </row>
    <row r="38" spans="2:14" x14ac:dyDescent="0.25">
      <c r="B38" s="145"/>
      <c r="C38" s="141" t="s">
        <v>89</v>
      </c>
      <c r="D38" s="124">
        <v>470.68886889999987</v>
      </c>
      <c r="E38" s="124">
        <v>402.67934116999987</v>
      </c>
      <c r="F38" s="124">
        <v>298.61103546000021</v>
      </c>
      <c r="G38" s="124">
        <v>231.14400956000003</v>
      </c>
      <c r="H38" s="125">
        <v>388.8969893499999</v>
      </c>
      <c r="I38" s="126">
        <v>3.6767845785897021E-2</v>
      </c>
      <c r="J38" s="126">
        <v>5.8208862790970302E-3</v>
      </c>
      <c r="K38" s="127">
        <f t="shared" si="0"/>
        <v>0.6824878572033708</v>
      </c>
      <c r="L38" s="114"/>
      <c r="M38" s="114"/>
      <c r="N38" s="114"/>
    </row>
    <row r="39" spans="2:14" x14ac:dyDescent="0.25">
      <c r="B39" s="145"/>
      <c r="C39" s="141" t="s">
        <v>61</v>
      </c>
      <c r="D39" s="124">
        <v>1540.0242138899998</v>
      </c>
      <c r="E39" s="124">
        <v>1468.8919995399995</v>
      </c>
      <c r="F39" s="124">
        <v>1272.7687609199991</v>
      </c>
      <c r="G39" s="124">
        <v>1111.4362785799995</v>
      </c>
      <c r="H39" s="125">
        <v>1277.9580693799996</v>
      </c>
      <c r="I39" s="126">
        <v>0.12082316526631276</v>
      </c>
      <c r="J39" s="126">
        <v>1.9128069373199875E-2</v>
      </c>
      <c r="K39" s="127">
        <f t="shared" si="0"/>
        <v>0.14982576510166901</v>
      </c>
      <c r="L39" s="114"/>
      <c r="M39" s="114"/>
      <c r="N39" s="114"/>
    </row>
    <row r="40" spans="2:14" ht="15" customHeight="1" x14ac:dyDescent="0.25">
      <c r="B40" s="145"/>
      <c r="C40" s="144" t="s">
        <v>90</v>
      </c>
      <c r="D40" s="130">
        <v>13506.45616629</v>
      </c>
      <c r="E40" s="130">
        <v>12955.439506590001</v>
      </c>
      <c r="F40" s="130">
        <v>9709.0167130000009</v>
      </c>
      <c r="G40" s="130">
        <v>9098.6148614600024</v>
      </c>
      <c r="H40" s="147">
        <v>10577.094769559995</v>
      </c>
      <c r="I40" s="132">
        <v>1</v>
      </c>
      <c r="J40" s="132">
        <v>0.15831458587464314</v>
      </c>
      <c r="K40" s="133">
        <f t="shared" si="0"/>
        <v>0.16249505343528181</v>
      </c>
      <c r="L40" s="114"/>
      <c r="M40" s="114"/>
      <c r="N40" s="114"/>
    </row>
    <row r="41" spans="2:14" x14ac:dyDescent="0.25">
      <c r="B41" s="148" t="s">
        <v>3</v>
      </c>
      <c r="C41" s="136" t="s">
        <v>91</v>
      </c>
      <c r="D41" s="124">
        <v>869.18189638999979</v>
      </c>
      <c r="E41" s="124">
        <v>835.01861446999953</v>
      </c>
      <c r="F41" s="124">
        <v>486.89796616000092</v>
      </c>
      <c r="G41" s="124">
        <v>328.8101466399998</v>
      </c>
      <c r="H41" s="125">
        <v>225.24433069000017</v>
      </c>
      <c r="I41" s="126">
        <v>0.72923596745937724</v>
      </c>
      <c r="J41" s="126">
        <v>3.3713854050380202E-3</v>
      </c>
      <c r="K41" s="127">
        <f t="shared" si="0"/>
        <v>-0.31497147216502852</v>
      </c>
      <c r="L41" s="114"/>
      <c r="M41" s="114"/>
      <c r="N41" s="114"/>
    </row>
    <row r="42" spans="2:14" x14ac:dyDescent="0.25">
      <c r="B42" s="149"/>
      <c r="C42" s="136" t="s">
        <v>92</v>
      </c>
      <c r="D42" s="124">
        <v>38.166643170000008</v>
      </c>
      <c r="E42" s="124">
        <v>99.957489890000033</v>
      </c>
      <c r="F42" s="124">
        <v>78.029700519999992</v>
      </c>
      <c r="G42" s="124">
        <v>76.561765899999969</v>
      </c>
      <c r="H42" s="125">
        <v>67.986412889999983</v>
      </c>
      <c r="I42" s="126">
        <v>0.22010825944456439</v>
      </c>
      <c r="J42" s="126">
        <v>1.0175989755484244E-3</v>
      </c>
      <c r="K42" s="127">
        <f t="shared" si="0"/>
        <v>-0.11200568468079164</v>
      </c>
      <c r="L42" s="114"/>
      <c r="M42" s="114"/>
      <c r="N42" s="114"/>
    </row>
    <row r="43" spans="2:14" x14ac:dyDescent="0.25">
      <c r="B43" s="149"/>
      <c r="C43" s="136" t="s">
        <v>61</v>
      </c>
      <c r="D43" s="124">
        <v>3.9404950900000002</v>
      </c>
      <c r="E43" s="124">
        <v>8.6404607200000001</v>
      </c>
      <c r="F43" s="124">
        <v>4.1172472199999994</v>
      </c>
      <c r="G43" s="124">
        <v>4.9973359400000001</v>
      </c>
      <c r="H43" s="125">
        <v>15.64641106</v>
      </c>
      <c r="I43" s="126">
        <v>5.065577309605844E-2</v>
      </c>
      <c r="J43" s="126">
        <v>2.3419049761349366E-4</v>
      </c>
      <c r="K43" s="127">
        <f t="shared" si="0"/>
        <v>2.1309504199551572</v>
      </c>
      <c r="L43" s="114"/>
      <c r="M43" s="114"/>
      <c r="N43" s="114"/>
    </row>
    <row r="44" spans="2:14" ht="15" customHeight="1" x14ac:dyDescent="0.25">
      <c r="B44" s="115"/>
      <c r="C44" s="139" t="s">
        <v>93</v>
      </c>
      <c r="D44" s="130">
        <v>911.28903464999985</v>
      </c>
      <c r="E44" s="130">
        <v>943.61656507999953</v>
      </c>
      <c r="F44" s="130">
        <v>569.04491390000089</v>
      </c>
      <c r="G44" s="130">
        <v>410.36924847999978</v>
      </c>
      <c r="H44" s="131">
        <v>308.87715464000013</v>
      </c>
      <c r="I44" s="132">
        <v>1</v>
      </c>
      <c r="J44" s="132">
        <v>4.623174878199938E-3</v>
      </c>
      <c r="K44" s="133">
        <f t="shared" si="0"/>
        <v>-0.24731895534551995</v>
      </c>
      <c r="L44" s="114"/>
      <c r="M44" s="114"/>
      <c r="N44" s="114"/>
    </row>
    <row r="45" spans="2:14" x14ac:dyDescent="0.25">
      <c r="B45" s="150" t="s">
        <v>94</v>
      </c>
      <c r="C45" s="151"/>
      <c r="D45" s="124">
        <v>955.81522809000012</v>
      </c>
      <c r="E45" s="124">
        <v>888.34394577999979</v>
      </c>
      <c r="F45" s="124">
        <v>542.80574292000006</v>
      </c>
      <c r="G45" s="124">
        <v>440.3973572999999</v>
      </c>
      <c r="H45" s="125">
        <v>545.2074298</v>
      </c>
      <c r="I45" s="126">
        <v>1</v>
      </c>
      <c r="J45" s="126">
        <v>8.1604911693682614E-3</v>
      </c>
      <c r="K45" s="127">
        <f t="shared" si="0"/>
        <v>0.23798978527612547</v>
      </c>
      <c r="L45" s="114"/>
      <c r="M45" s="114"/>
      <c r="N45" s="114"/>
    </row>
    <row r="46" spans="2:14" ht="15" customHeight="1" thickBot="1" x14ac:dyDescent="0.3">
      <c r="B46" s="152" t="s">
        <v>9</v>
      </c>
      <c r="C46" s="152"/>
      <c r="D46" s="153">
        <v>76235.693207449993</v>
      </c>
      <c r="E46" s="154">
        <v>74010.095576620035</v>
      </c>
      <c r="F46" s="154">
        <v>60791.03993649003</v>
      </c>
      <c r="G46" s="154">
        <v>60941.766010709987</v>
      </c>
      <c r="H46" s="155">
        <v>66810.614518710005</v>
      </c>
      <c r="I46" s="156"/>
      <c r="J46" s="156">
        <v>1</v>
      </c>
      <c r="K46" s="157">
        <f t="shared" si="0"/>
        <v>9.6302567059980193E-2</v>
      </c>
      <c r="L46" s="114"/>
      <c r="M46" s="114"/>
      <c r="N46" s="114"/>
    </row>
    <row r="47" spans="2:14" x14ac:dyDescent="0.25">
      <c r="B47" s="158" t="s">
        <v>50</v>
      </c>
      <c r="C47" s="158"/>
      <c r="D47" s="159"/>
      <c r="E47" s="159"/>
      <c r="F47" s="159"/>
      <c r="G47" s="159"/>
      <c r="H47" s="159"/>
      <c r="I47" s="159"/>
      <c r="J47" s="159"/>
      <c r="K47" s="159"/>
      <c r="L47" s="114"/>
      <c r="M47" s="114"/>
      <c r="N47" s="114"/>
    </row>
    <row r="48" spans="2:14" ht="24.75" customHeight="1" x14ac:dyDescent="0.25">
      <c r="B48" s="160" t="s">
        <v>19</v>
      </c>
      <c r="C48" s="160"/>
      <c r="D48" s="160"/>
      <c r="E48" s="160"/>
      <c r="F48" s="160"/>
      <c r="G48" s="160"/>
      <c r="H48" s="160"/>
      <c r="I48" s="160"/>
      <c r="J48" s="160"/>
      <c r="K48" s="160"/>
      <c r="L48" s="114"/>
      <c r="M48" s="114"/>
      <c r="N48" s="114"/>
    </row>
    <row r="49" spans="2:14" x14ac:dyDescent="0.25">
      <c r="B49" s="161"/>
      <c r="C49" s="114"/>
      <c r="D49" s="114"/>
      <c r="E49" s="114"/>
      <c r="F49" s="114"/>
      <c r="G49" s="114"/>
      <c r="H49" s="114"/>
      <c r="I49" s="162"/>
      <c r="J49" s="162"/>
      <c r="K49" s="162"/>
      <c r="L49" s="114"/>
      <c r="M49" s="114"/>
      <c r="N49" s="114"/>
    </row>
  </sheetData>
  <mergeCells count="9">
    <mergeCell ref="B46:C46"/>
    <mergeCell ref="B47:K47"/>
    <mergeCell ref="B48:K48"/>
    <mergeCell ref="B5:B9"/>
    <mergeCell ref="B10:B21"/>
    <mergeCell ref="B22:B28"/>
    <mergeCell ref="B29:B40"/>
    <mergeCell ref="B41:B44"/>
    <mergeCell ref="B45:C45"/>
  </mergeCells>
  <pageMargins left="0.7" right="0.7" top="0.75" bottom="0.75" header="0.3" footer="0.3"/>
  <pageSetup paperSize="183" scale="65"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pageSetUpPr fitToPage="1"/>
  </sheetPr>
  <dimension ref="A1:O61"/>
  <sheetViews>
    <sheetView zoomScaleNormal="100" workbookViewId="0">
      <selection activeCell="F66" sqref="F66"/>
    </sheetView>
  </sheetViews>
  <sheetFormatPr baseColWidth="10" defaultRowHeight="15" x14ac:dyDescent="0.25"/>
  <cols>
    <col min="1" max="1" width="11.42578125" style="102"/>
    <col min="2" max="2" width="32.5703125" style="102" bestFit="1" customWidth="1"/>
    <col min="3" max="3" width="27.85546875" style="102" customWidth="1"/>
    <col min="4" max="4" width="32.140625" style="102" customWidth="1"/>
    <col min="5" max="5" width="17.7109375" style="102" bestFit="1" customWidth="1"/>
    <col min="6" max="8" width="11.42578125" style="102"/>
    <col min="9" max="9" width="13.28515625" style="102" customWidth="1"/>
    <col min="10" max="10" width="12.85546875" style="102" customWidth="1"/>
    <col min="11" max="16384" width="11.42578125" style="102"/>
  </cols>
  <sheetData>
    <row r="1" spans="1:13" x14ac:dyDescent="0.25">
      <c r="B1" s="931" t="s">
        <v>847</v>
      </c>
    </row>
    <row r="2" spans="1:13" x14ac:dyDescent="0.25">
      <c r="B2" s="1150"/>
    </row>
    <row r="3" spans="1:13" ht="15.75" thickBot="1" x14ac:dyDescent="0.3">
      <c r="B3" s="1150"/>
    </row>
    <row r="4" spans="1:13" ht="15" customHeight="1" x14ac:dyDescent="0.25">
      <c r="A4" s="435"/>
      <c r="B4" s="934" t="s">
        <v>705</v>
      </c>
      <c r="C4" s="935" t="s">
        <v>706</v>
      </c>
      <c r="D4" s="936" t="s">
        <v>707</v>
      </c>
      <c r="E4" s="937"/>
      <c r="F4" s="937"/>
      <c r="G4" s="937"/>
      <c r="H4" s="937"/>
      <c r="I4" s="1063" t="s">
        <v>7</v>
      </c>
      <c r="J4" s="1064" t="s">
        <v>8</v>
      </c>
      <c r="K4" s="435"/>
    </row>
    <row r="5" spans="1:13" x14ac:dyDescent="0.25">
      <c r="A5" s="435"/>
      <c r="B5" s="940"/>
      <c r="C5" s="941"/>
      <c r="D5" s="942">
        <v>2013</v>
      </c>
      <c r="E5" s="942">
        <v>2014</v>
      </c>
      <c r="F5" s="942">
        <v>2015</v>
      </c>
      <c r="G5" s="942">
        <v>2016</v>
      </c>
      <c r="H5" s="1065">
        <v>2017</v>
      </c>
      <c r="I5" s="1066"/>
      <c r="J5" s="1067"/>
      <c r="K5" s="435"/>
    </row>
    <row r="6" spans="1:13" x14ac:dyDescent="0.25">
      <c r="A6" s="435"/>
      <c r="B6" s="946" t="s">
        <v>708</v>
      </c>
      <c r="C6" s="409" t="s">
        <v>690</v>
      </c>
      <c r="D6" s="947">
        <v>310</v>
      </c>
      <c r="E6" s="947">
        <v>341</v>
      </c>
      <c r="F6" s="947">
        <v>298</v>
      </c>
      <c r="G6" s="947">
        <v>356</v>
      </c>
      <c r="H6" s="948">
        <v>574</v>
      </c>
      <c r="I6" s="1111">
        <v>0.97785349233390118</v>
      </c>
      <c r="J6" s="1112">
        <v>0.61235955056179781</v>
      </c>
      <c r="K6" s="435"/>
      <c r="L6" s="1070"/>
      <c r="M6" s="1070"/>
    </row>
    <row r="7" spans="1:13" x14ac:dyDescent="0.25">
      <c r="A7" s="435"/>
      <c r="B7" s="952"/>
      <c r="C7" s="409" t="s">
        <v>691</v>
      </c>
      <c r="D7" s="947">
        <v>3</v>
      </c>
      <c r="E7" s="947">
        <v>4</v>
      </c>
      <c r="F7" s="947">
        <v>7</v>
      </c>
      <c r="G7" s="947">
        <v>1</v>
      </c>
      <c r="H7" s="948">
        <v>8</v>
      </c>
      <c r="I7" s="1111">
        <v>1.3628620102214651E-2</v>
      </c>
      <c r="J7" s="1112">
        <v>7</v>
      </c>
      <c r="K7" s="435"/>
      <c r="L7" s="1070"/>
      <c r="M7" s="1070"/>
    </row>
    <row r="8" spans="1:13" x14ac:dyDescent="0.25">
      <c r="A8" s="435"/>
      <c r="B8" s="952"/>
      <c r="C8" s="409" t="s">
        <v>692</v>
      </c>
      <c r="D8" s="947">
        <v>3</v>
      </c>
      <c r="E8" s="947">
        <v>3</v>
      </c>
      <c r="F8" s="947">
        <v>2</v>
      </c>
      <c r="G8" s="947">
        <v>1</v>
      </c>
      <c r="H8" s="948">
        <v>5</v>
      </c>
      <c r="I8" s="1111">
        <v>8.5178875638841564E-3</v>
      </c>
      <c r="J8" s="1112">
        <v>4</v>
      </c>
      <c r="K8" s="435"/>
      <c r="L8" s="1070"/>
      <c r="M8" s="1070"/>
    </row>
    <row r="9" spans="1:13" x14ac:dyDescent="0.25">
      <c r="A9" s="435"/>
      <c r="B9" s="953"/>
      <c r="C9" s="954" t="s">
        <v>709</v>
      </c>
      <c r="D9" s="955">
        <v>316</v>
      </c>
      <c r="E9" s="955">
        <v>348</v>
      </c>
      <c r="F9" s="955">
        <v>307</v>
      </c>
      <c r="G9" s="955">
        <v>358</v>
      </c>
      <c r="H9" s="955">
        <v>587</v>
      </c>
      <c r="I9" s="1113">
        <v>1</v>
      </c>
      <c r="J9" s="1114">
        <v>0.63966480446927365</v>
      </c>
      <c r="K9" s="435"/>
      <c r="L9" s="1070"/>
      <c r="M9" s="1070"/>
    </row>
    <row r="10" spans="1:13" x14ac:dyDescent="0.25">
      <c r="A10" s="435"/>
      <c r="B10" s="946" t="s">
        <v>710</v>
      </c>
      <c r="C10" s="409" t="s">
        <v>698</v>
      </c>
      <c r="D10" s="947">
        <v>856</v>
      </c>
      <c r="E10" s="947">
        <v>1081</v>
      </c>
      <c r="F10" s="947">
        <v>782</v>
      </c>
      <c r="G10" s="947">
        <v>613</v>
      </c>
      <c r="H10" s="948">
        <v>517</v>
      </c>
      <c r="I10" s="1111">
        <v>0.96816479400749067</v>
      </c>
      <c r="J10" s="1112">
        <v>-0.15660685154975529</v>
      </c>
      <c r="K10" s="435"/>
      <c r="L10" s="1070"/>
      <c r="M10" s="1070"/>
    </row>
    <row r="11" spans="1:13" x14ac:dyDescent="0.25">
      <c r="A11" s="435"/>
      <c r="B11" s="952"/>
      <c r="C11" s="409" t="s">
        <v>699</v>
      </c>
      <c r="D11" s="947">
        <v>66</v>
      </c>
      <c r="E11" s="947">
        <v>50</v>
      </c>
      <c r="F11" s="947">
        <v>6</v>
      </c>
      <c r="G11" s="947">
        <v>7</v>
      </c>
      <c r="H11" s="948">
        <v>2</v>
      </c>
      <c r="I11" s="1111">
        <v>3.7453183520599251E-3</v>
      </c>
      <c r="J11" s="1112">
        <v>-0.7142857142857143</v>
      </c>
      <c r="K11" s="435"/>
      <c r="L11" s="1070"/>
      <c r="M11" s="1070"/>
    </row>
    <row r="12" spans="1:13" x14ac:dyDescent="0.25">
      <c r="A12" s="435"/>
      <c r="B12" s="952"/>
      <c r="C12" s="409" t="s">
        <v>700</v>
      </c>
      <c r="D12" s="947">
        <v>4</v>
      </c>
      <c r="E12" s="947">
        <v>10</v>
      </c>
      <c r="F12" s="947">
        <v>2</v>
      </c>
      <c r="G12" s="947">
        <v>1</v>
      </c>
      <c r="H12" s="948">
        <v>1</v>
      </c>
      <c r="I12" s="1111">
        <v>1.8726591760299626E-3</v>
      </c>
      <c r="J12" s="1112">
        <v>0</v>
      </c>
      <c r="K12" s="435"/>
      <c r="L12" s="1070"/>
      <c r="M12" s="1070"/>
    </row>
    <row r="13" spans="1:13" x14ac:dyDescent="0.25">
      <c r="A13" s="435"/>
      <c r="B13" s="952"/>
      <c r="C13" s="409" t="s">
        <v>701</v>
      </c>
      <c r="D13" s="947">
        <v>27</v>
      </c>
      <c r="E13" s="947">
        <v>17</v>
      </c>
      <c r="F13" s="947">
        <v>16</v>
      </c>
      <c r="G13" s="947">
        <v>51</v>
      </c>
      <c r="H13" s="948">
        <v>14</v>
      </c>
      <c r="I13" s="1111">
        <v>2.6217228464419477E-2</v>
      </c>
      <c r="J13" s="1112">
        <v>-0.72549019607843135</v>
      </c>
      <c r="K13" s="435"/>
      <c r="L13" s="1070"/>
      <c r="M13" s="1070"/>
    </row>
    <row r="14" spans="1:13" x14ac:dyDescent="0.25">
      <c r="A14" s="435"/>
      <c r="B14" s="953"/>
      <c r="C14" s="954" t="s">
        <v>711</v>
      </c>
      <c r="D14" s="955">
        <v>953</v>
      </c>
      <c r="E14" s="955">
        <v>1158</v>
      </c>
      <c r="F14" s="955">
        <v>806</v>
      </c>
      <c r="G14" s="955">
        <v>672</v>
      </c>
      <c r="H14" s="955">
        <v>534</v>
      </c>
      <c r="I14" s="1113">
        <v>1</v>
      </c>
      <c r="J14" s="1114">
        <v>-0.2053571428571429</v>
      </c>
      <c r="K14" s="435"/>
      <c r="L14" s="1070"/>
      <c r="M14" s="1070"/>
    </row>
    <row r="15" spans="1:13" ht="15.75" thickBot="1" x14ac:dyDescent="0.3">
      <c r="A15" s="435"/>
      <c r="B15" s="962" t="s">
        <v>639</v>
      </c>
      <c r="C15" s="963"/>
      <c r="D15" s="964">
        <v>1269</v>
      </c>
      <c r="E15" s="964">
        <v>1506</v>
      </c>
      <c r="F15" s="964">
        <v>1113</v>
      </c>
      <c r="G15" s="964">
        <v>1030</v>
      </c>
      <c r="H15" s="1074">
        <v>1121</v>
      </c>
      <c r="I15" s="1115"/>
      <c r="J15" s="1116">
        <v>8.8349514563106801E-2</v>
      </c>
      <c r="K15" s="435"/>
      <c r="M15" s="1070"/>
    </row>
    <row r="16" spans="1:13" ht="15" customHeight="1" x14ac:dyDescent="0.25">
      <c r="A16" s="435"/>
      <c r="B16" s="968" t="s">
        <v>20</v>
      </c>
      <c r="C16" s="968"/>
      <c r="D16" s="968"/>
      <c r="E16" s="968"/>
      <c r="F16" s="968"/>
      <c r="G16" s="968"/>
      <c r="H16" s="968"/>
      <c r="I16" s="968"/>
      <c r="J16" s="968"/>
    </row>
    <row r="17" spans="1:14" ht="15.75" thickBot="1" x14ac:dyDescent="0.3">
      <c r="A17" s="435"/>
      <c r="B17" s="1150"/>
    </row>
    <row r="18" spans="1:14" ht="15" customHeight="1" x14ac:dyDescent="0.25">
      <c r="A18" s="435"/>
      <c r="B18" s="969" t="s">
        <v>712</v>
      </c>
      <c r="C18" s="937" t="s">
        <v>713</v>
      </c>
      <c r="D18" s="937" t="s">
        <v>25</v>
      </c>
      <c r="E18" s="970" t="s">
        <v>714</v>
      </c>
      <c r="F18" s="970"/>
      <c r="G18" s="970"/>
      <c r="H18" s="970"/>
      <c r="I18" s="970"/>
      <c r="J18" s="971" t="s">
        <v>7</v>
      </c>
      <c r="K18" s="972" t="s">
        <v>8</v>
      </c>
      <c r="L18" s="435"/>
    </row>
    <row r="19" spans="1:14" x14ac:dyDescent="0.25">
      <c r="A19" s="435"/>
      <c r="B19" s="973"/>
      <c r="C19" s="974"/>
      <c r="D19" s="974"/>
      <c r="E19" s="975" t="s">
        <v>715</v>
      </c>
      <c r="F19" s="975" t="s">
        <v>716</v>
      </c>
      <c r="G19" s="975" t="s">
        <v>717</v>
      </c>
      <c r="H19" s="975" t="s">
        <v>718</v>
      </c>
      <c r="I19" s="976" t="s">
        <v>719</v>
      </c>
      <c r="J19" s="977"/>
      <c r="K19" s="978"/>
      <c r="L19" s="435"/>
    </row>
    <row r="20" spans="1:14" ht="25.5" x14ac:dyDescent="0.25">
      <c r="A20" s="435"/>
      <c r="B20" s="979" t="s">
        <v>720</v>
      </c>
      <c r="C20" s="980" t="s">
        <v>848</v>
      </c>
      <c r="D20" s="981" t="s">
        <v>849</v>
      </c>
      <c r="E20" s="1235">
        <v>13.5363364</v>
      </c>
      <c r="F20" s="1235">
        <v>12.74464575</v>
      </c>
      <c r="G20" s="1235">
        <v>15.49350484</v>
      </c>
      <c r="H20" s="1235">
        <v>39.044616519999998</v>
      </c>
      <c r="I20" s="1236">
        <v>40.530822469999997</v>
      </c>
      <c r="J20" s="1237">
        <v>0.48062115346770024</v>
      </c>
      <c r="K20" s="1238">
        <v>3.8064298806436359E-2</v>
      </c>
      <c r="L20" s="435"/>
      <c r="M20" s="1070"/>
      <c r="N20" s="1070"/>
    </row>
    <row r="21" spans="1:14" ht="25.5" x14ac:dyDescent="0.25">
      <c r="A21" s="435"/>
      <c r="B21" s="986"/>
      <c r="C21" s="980" t="s">
        <v>850</v>
      </c>
      <c r="D21" s="981" t="s">
        <v>851</v>
      </c>
      <c r="E21" s="1235">
        <v>24.167290770000001</v>
      </c>
      <c r="F21" s="1235">
        <v>30.877361549999996</v>
      </c>
      <c r="G21" s="1235">
        <v>18.34470988</v>
      </c>
      <c r="H21" s="1235">
        <v>13.05023285</v>
      </c>
      <c r="I21" s="1236">
        <v>15.827792480000001</v>
      </c>
      <c r="J21" s="1237">
        <v>0.18768856428254449</v>
      </c>
      <c r="K21" s="1238">
        <v>0.2128360207764417</v>
      </c>
      <c r="L21" s="435"/>
      <c r="M21" s="1070"/>
      <c r="N21" s="1070"/>
    </row>
    <row r="22" spans="1:14" ht="25.5" x14ac:dyDescent="0.25">
      <c r="A22" s="435"/>
      <c r="B22" s="986"/>
      <c r="C22" s="980" t="s">
        <v>852</v>
      </c>
      <c r="D22" s="981" t="s">
        <v>853</v>
      </c>
      <c r="E22" s="1235">
        <v>0</v>
      </c>
      <c r="F22" s="1235">
        <v>17.590690899999998</v>
      </c>
      <c r="G22" s="1235">
        <v>0</v>
      </c>
      <c r="H22" s="1235">
        <v>0</v>
      </c>
      <c r="I22" s="1236">
        <v>8.3214401100000011</v>
      </c>
      <c r="J22" s="1237">
        <v>9.8677004325310624E-2</v>
      </c>
      <c r="K22" s="1238" t="s">
        <v>263</v>
      </c>
      <c r="L22" s="435"/>
      <c r="M22" s="1070"/>
      <c r="N22" s="1070"/>
    </row>
    <row r="23" spans="1:14" x14ac:dyDescent="0.25">
      <c r="A23" s="435"/>
      <c r="B23" s="986"/>
      <c r="C23" s="987" t="s">
        <v>61</v>
      </c>
      <c r="D23" s="988"/>
      <c r="E23" s="1235">
        <v>35.11212587</v>
      </c>
      <c r="F23" s="1235">
        <v>16.8708104</v>
      </c>
      <c r="G23" s="1235">
        <v>12.11609106</v>
      </c>
      <c r="H23" s="1235">
        <v>10.20970116</v>
      </c>
      <c r="I23" s="1236">
        <v>19.650029410000002</v>
      </c>
      <c r="J23" s="1237">
        <v>0.23301327792444462</v>
      </c>
      <c r="K23" s="1238">
        <v>0.92464295497557947</v>
      </c>
      <c r="L23" s="435"/>
      <c r="M23" s="1070"/>
      <c r="N23" s="1070"/>
    </row>
    <row r="24" spans="1:14" ht="25.5" customHeight="1" x14ac:dyDescent="0.25">
      <c r="A24" s="435"/>
      <c r="B24" s="989"/>
      <c r="C24" s="990" t="s">
        <v>727</v>
      </c>
      <c r="D24" s="991"/>
      <c r="E24" s="1239">
        <v>72.815753040000004</v>
      </c>
      <c r="F24" s="1239">
        <v>78.083508599999988</v>
      </c>
      <c r="G24" s="1239">
        <v>45.954305779999999</v>
      </c>
      <c r="H24" s="1239">
        <v>62.30455053</v>
      </c>
      <c r="I24" s="1240">
        <v>84.330084470000003</v>
      </c>
      <c r="J24" s="1241">
        <v>1</v>
      </c>
      <c r="K24" s="1242">
        <v>0.35351404917678653</v>
      </c>
      <c r="L24" s="435"/>
      <c r="M24" s="1070"/>
      <c r="N24" s="1070"/>
    </row>
    <row r="25" spans="1:14" x14ac:dyDescent="0.25">
      <c r="A25" s="435"/>
      <c r="B25" s="979" t="s">
        <v>728</v>
      </c>
      <c r="C25" s="980" t="s">
        <v>854</v>
      </c>
      <c r="D25" s="981" t="s">
        <v>855</v>
      </c>
      <c r="E25" s="1235">
        <v>3.3120642199999999</v>
      </c>
      <c r="F25" s="1235">
        <v>6.2964313700000005</v>
      </c>
      <c r="G25" s="1235">
        <v>3.6972419100000002</v>
      </c>
      <c r="H25" s="1235">
        <v>5.3258929400000001</v>
      </c>
      <c r="I25" s="1236">
        <v>7.8101276799999999</v>
      </c>
      <c r="J25" s="1237">
        <v>0.3112106310045038</v>
      </c>
      <c r="K25" s="1238">
        <v>0.46644473856059143</v>
      </c>
      <c r="L25" s="435"/>
      <c r="M25" s="1070"/>
      <c r="N25" s="1070"/>
    </row>
    <row r="26" spans="1:14" ht="28.5" customHeight="1" x14ac:dyDescent="0.25">
      <c r="A26" s="435"/>
      <c r="B26" s="986"/>
      <c r="C26" s="980" t="s">
        <v>856</v>
      </c>
      <c r="D26" s="981" t="s">
        <v>857</v>
      </c>
      <c r="E26" s="1235">
        <v>0</v>
      </c>
      <c r="F26" s="1235">
        <v>0</v>
      </c>
      <c r="G26" s="1235">
        <v>1.429216</v>
      </c>
      <c r="H26" s="1235">
        <v>2.3647543600000001</v>
      </c>
      <c r="I26" s="1236">
        <v>2.2889559199999998</v>
      </c>
      <c r="J26" s="1237">
        <v>9.1208165268393468E-2</v>
      </c>
      <c r="K26" s="1238">
        <v>-3.205340955582392E-2</v>
      </c>
      <c r="L26" s="435"/>
      <c r="M26" s="1070"/>
      <c r="N26" s="1070"/>
    </row>
    <row r="27" spans="1:14" ht="25.5" customHeight="1" x14ac:dyDescent="0.25">
      <c r="A27" s="435"/>
      <c r="B27" s="986"/>
      <c r="C27" s="980" t="s">
        <v>858</v>
      </c>
      <c r="D27" s="981" t="s">
        <v>859</v>
      </c>
      <c r="E27" s="1235">
        <v>0</v>
      </c>
      <c r="F27" s="1235">
        <v>0</v>
      </c>
      <c r="G27" s="1235">
        <v>0</v>
      </c>
      <c r="H27" s="1235">
        <v>0</v>
      </c>
      <c r="I27" s="1236">
        <v>1.70635158</v>
      </c>
      <c r="J27" s="1237">
        <v>6.7993094823173506E-2</v>
      </c>
      <c r="K27" s="1243" t="s">
        <v>263</v>
      </c>
      <c r="L27" s="435"/>
      <c r="M27" s="1070"/>
      <c r="N27" s="1070"/>
    </row>
    <row r="28" spans="1:14" x14ac:dyDescent="0.25">
      <c r="A28" s="435"/>
      <c r="B28" s="986"/>
      <c r="C28" s="987" t="s">
        <v>61</v>
      </c>
      <c r="D28" s="988"/>
      <c r="E28" s="1235">
        <v>69.765900789999961</v>
      </c>
      <c r="F28" s="1235">
        <v>72.288782020000028</v>
      </c>
      <c r="G28" s="1235">
        <v>23.553387430000011</v>
      </c>
      <c r="H28" s="1235">
        <v>23.204186159999995</v>
      </c>
      <c r="I28" s="1236">
        <v>13.290518819999996</v>
      </c>
      <c r="J28" s="1237">
        <v>0.52958810890392927</v>
      </c>
      <c r="K28" s="1238">
        <v>-0.42723615780541568</v>
      </c>
      <c r="L28" s="435"/>
      <c r="M28" s="1070"/>
      <c r="N28" s="1070"/>
    </row>
    <row r="29" spans="1:14" x14ac:dyDescent="0.25">
      <c r="A29" s="435"/>
      <c r="B29" s="989"/>
      <c r="C29" s="990" t="s">
        <v>735</v>
      </c>
      <c r="D29" s="991"/>
      <c r="E29" s="1239">
        <v>73.077965009999957</v>
      </c>
      <c r="F29" s="1239">
        <v>78.585213390000035</v>
      </c>
      <c r="G29" s="1239">
        <v>28.679845340000011</v>
      </c>
      <c r="H29" s="1239">
        <v>30.894833459999994</v>
      </c>
      <c r="I29" s="1240">
        <v>25.095953999999995</v>
      </c>
      <c r="J29" s="1241">
        <v>1</v>
      </c>
      <c r="K29" s="1242">
        <v>-0.18769738530903213</v>
      </c>
      <c r="L29" s="435"/>
      <c r="M29" s="1070"/>
      <c r="N29" s="1070"/>
    </row>
    <row r="30" spans="1:14" ht="15.75" customHeight="1" thickBot="1" x14ac:dyDescent="0.3">
      <c r="A30" s="435"/>
      <c r="B30" s="998" t="s">
        <v>860</v>
      </c>
      <c r="C30" s="998"/>
      <c r="D30" s="999"/>
      <c r="E30" s="1244">
        <v>145.89371804999996</v>
      </c>
      <c r="F30" s="1244">
        <v>156.66872198999999</v>
      </c>
      <c r="G30" s="1244">
        <v>74.634151120000013</v>
      </c>
      <c r="H30" s="1244">
        <v>93.199383990000001</v>
      </c>
      <c r="I30" s="1245">
        <v>109.42603847000001</v>
      </c>
      <c r="J30" s="1246"/>
      <c r="K30" s="1247">
        <v>0.17410688553200182</v>
      </c>
      <c r="L30" s="435"/>
      <c r="M30" s="1070"/>
      <c r="N30" s="1070"/>
    </row>
    <row r="31" spans="1:14" ht="15" customHeight="1" x14ac:dyDescent="0.25">
      <c r="A31" s="435"/>
      <c r="B31" s="968" t="s">
        <v>20</v>
      </c>
      <c r="C31" s="968"/>
      <c r="D31" s="968"/>
      <c r="E31" s="968"/>
      <c r="F31" s="968"/>
      <c r="G31" s="968"/>
      <c r="H31" s="968"/>
      <c r="I31" s="968"/>
      <c r="J31" s="968"/>
      <c r="K31" s="968"/>
    </row>
    <row r="32" spans="1:14" x14ac:dyDescent="0.25">
      <c r="A32" s="435"/>
      <c r="B32" s="1248"/>
    </row>
    <row r="33" spans="1:15" x14ac:dyDescent="0.25">
      <c r="A33" s="435"/>
      <c r="B33" s="1150"/>
    </row>
    <row r="34" spans="1:15" ht="15.75" thickBot="1" x14ac:dyDescent="0.3">
      <c r="A34" s="435"/>
      <c r="B34" s="1150"/>
    </row>
    <row r="35" spans="1:15" x14ac:dyDescent="0.25">
      <c r="A35" s="435"/>
      <c r="B35" s="969" t="s">
        <v>738</v>
      </c>
      <c r="C35" s="970" t="s">
        <v>739</v>
      </c>
      <c r="D35" s="970"/>
      <c r="E35" s="970"/>
      <c r="F35" s="970"/>
      <c r="G35" s="970"/>
      <c r="H35" s="971" t="s">
        <v>7</v>
      </c>
      <c r="I35" s="972" t="s">
        <v>8</v>
      </c>
      <c r="J35" s="435"/>
    </row>
    <row r="36" spans="1:15" x14ac:dyDescent="0.25">
      <c r="A36" s="435"/>
      <c r="B36" s="973"/>
      <c r="C36" s="1007" t="s">
        <v>715</v>
      </c>
      <c r="D36" s="1007" t="s">
        <v>716</v>
      </c>
      <c r="E36" s="1007" t="s">
        <v>717</v>
      </c>
      <c r="F36" s="1007" t="s">
        <v>718</v>
      </c>
      <c r="G36" s="1008" t="s">
        <v>719</v>
      </c>
      <c r="H36" s="977"/>
      <c r="I36" s="978"/>
      <c r="J36" s="435"/>
    </row>
    <row r="37" spans="1:15" x14ac:dyDescent="0.25">
      <c r="A37" s="435"/>
      <c r="B37" s="1139" t="s">
        <v>508</v>
      </c>
      <c r="C37" s="1215">
        <v>2.045543E-2</v>
      </c>
      <c r="D37" s="1215">
        <v>3.3298650000000013E-2</v>
      </c>
      <c r="E37" s="1215">
        <v>3.7539970000000006E-2</v>
      </c>
      <c r="F37" s="1215">
        <v>2.5206300000000001E-2</v>
      </c>
      <c r="G37" s="1216">
        <v>2.431235E-2</v>
      </c>
      <c r="H37" s="1217">
        <v>5.1455825014380466E-3</v>
      </c>
      <c r="I37" s="1218">
        <v>-3.5465340014202873E-2</v>
      </c>
      <c r="J37" s="435"/>
      <c r="K37" s="1070"/>
      <c r="L37" s="1070"/>
    </row>
    <row r="38" spans="1:15" x14ac:dyDescent="0.25">
      <c r="A38" s="435"/>
      <c r="B38" s="1139" t="s">
        <v>509</v>
      </c>
      <c r="C38" s="1215">
        <v>12.687413719999997</v>
      </c>
      <c r="D38" s="1215">
        <v>13.849530449999994</v>
      </c>
      <c r="E38" s="1215">
        <v>5.3541081399999992</v>
      </c>
      <c r="F38" s="1215">
        <v>4.7510512600000014</v>
      </c>
      <c r="G38" s="1216">
        <v>4.6810334799999955</v>
      </c>
      <c r="H38" s="1217">
        <v>0.99071640394012184</v>
      </c>
      <c r="I38" s="1218">
        <v>-1.4737323629719357E-2</v>
      </c>
      <c r="J38" s="435"/>
      <c r="K38" s="1070"/>
      <c r="L38" s="1070"/>
    </row>
    <row r="39" spans="1:15" ht="25.5" x14ac:dyDescent="0.25">
      <c r="A39" s="435"/>
      <c r="B39" s="1144" t="s">
        <v>510</v>
      </c>
      <c r="C39" s="1215">
        <v>0</v>
      </c>
      <c r="D39" s="1215">
        <v>0</v>
      </c>
      <c r="E39" s="1215">
        <v>0</v>
      </c>
      <c r="F39" s="1215">
        <v>0</v>
      </c>
      <c r="G39" s="1216">
        <v>0</v>
      </c>
      <c r="H39" s="1217">
        <v>0</v>
      </c>
      <c r="I39" s="1218" t="s">
        <v>263</v>
      </c>
      <c r="J39" s="435"/>
      <c r="K39" s="1070"/>
      <c r="L39" s="1070"/>
    </row>
    <row r="40" spans="1:15" ht="25.5" x14ac:dyDescent="0.25">
      <c r="A40" s="435"/>
      <c r="B40" s="1139" t="s">
        <v>740</v>
      </c>
      <c r="C40" s="1215">
        <v>0</v>
      </c>
      <c r="D40" s="1215">
        <v>0</v>
      </c>
      <c r="E40" s="1215">
        <v>0</v>
      </c>
      <c r="F40" s="1215">
        <v>0</v>
      </c>
      <c r="G40" s="1216">
        <v>0</v>
      </c>
      <c r="H40" s="1217">
        <v>0</v>
      </c>
      <c r="I40" s="1218" t="s">
        <v>263</v>
      </c>
      <c r="J40" s="435"/>
      <c r="K40" s="1070"/>
      <c r="L40" s="1070"/>
    </row>
    <row r="41" spans="1:15" x14ac:dyDescent="0.25">
      <c r="A41" s="435"/>
      <c r="B41" s="1144" t="s">
        <v>512</v>
      </c>
      <c r="C41" s="1215">
        <v>1.1807500000000002E-2</v>
      </c>
      <c r="D41" s="1215">
        <v>1.738876E-2</v>
      </c>
      <c r="E41" s="1215">
        <v>6.7679100000000002E-3</v>
      </c>
      <c r="F41" s="1215">
        <v>1.3040590000000001E-2</v>
      </c>
      <c r="G41" s="1216">
        <v>1.955169E-2</v>
      </c>
      <c r="H41" s="1217">
        <v>4.1380135584401035E-3</v>
      </c>
      <c r="I41" s="1218">
        <v>0.49929489386599823</v>
      </c>
      <c r="J41" s="435"/>
      <c r="K41" s="1070"/>
      <c r="L41" s="1070"/>
    </row>
    <row r="42" spans="1:15" ht="15.75" thickBot="1" x14ac:dyDescent="0.3">
      <c r="A42" s="435"/>
      <c r="B42" s="1176" t="s">
        <v>528</v>
      </c>
      <c r="C42" s="1219">
        <v>12.719676649999997</v>
      </c>
      <c r="D42" s="1219">
        <v>13.900217859999994</v>
      </c>
      <c r="E42" s="1219">
        <v>5.3984160199999991</v>
      </c>
      <c r="F42" s="1219">
        <v>4.7892981500000014</v>
      </c>
      <c r="G42" s="1220">
        <v>4.7248975199999954</v>
      </c>
      <c r="H42" s="1221">
        <v>1</v>
      </c>
      <c r="I42" s="1222">
        <v>-1.3446778209037946E-2</v>
      </c>
      <c r="J42" s="435"/>
      <c r="K42" s="1070"/>
      <c r="L42" s="1070"/>
    </row>
    <row r="43" spans="1:15" ht="15" customHeight="1" x14ac:dyDescent="0.25">
      <c r="A43" s="435"/>
      <c r="B43" s="1019" t="s">
        <v>428</v>
      </c>
      <c r="C43" s="1019"/>
      <c r="D43" s="1019"/>
      <c r="E43" s="1019"/>
      <c r="F43" s="1019"/>
      <c r="G43" s="1019"/>
      <c r="H43" s="1019"/>
      <c r="I43" s="1019"/>
    </row>
    <row r="44" spans="1:15" x14ac:dyDescent="0.25">
      <c r="A44" s="435"/>
      <c r="B44" s="1150"/>
    </row>
    <row r="45" spans="1:15" x14ac:dyDescent="0.25">
      <c r="A45" s="435"/>
      <c r="B45" s="1150"/>
    </row>
    <row r="46" spans="1:15" ht="15.75" thickBot="1" x14ac:dyDescent="0.3">
      <c r="A46" s="435"/>
      <c r="B46" s="1150"/>
    </row>
    <row r="47" spans="1:15" x14ac:dyDescent="0.25">
      <c r="A47" s="435"/>
      <c r="B47" s="1178" t="s">
        <v>741</v>
      </c>
      <c r="C47" s="1179"/>
      <c r="D47" s="1179"/>
      <c r="E47" s="1179"/>
      <c r="F47" s="1179"/>
      <c r="G47" s="1179"/>
      <c r="H47" s="1179"/>
      <c r="I47" s="1179"/>
      <c r="J47" s="1179"/>
      <c r="K47" s="1179"/>
      <c r="L47" s="1179"/>
      <c r="M47" s="1179"/>
      <c r="N47" s="1180"/>
      <c r="O47" s="435"/>
    </row>
    <row r="48" spans="1:15" x14ac:dyDescent="0.25">
      <c r="A48" s="435"/>
      <c r="B48" s="1181" t="s">
        <v>613</v>
      </c>
      <c r="C48" s="1182" t="s">
        <v>705</v>
      </c>
      <c r="D48" s="1184" t="s">
        <v>614</v>
      </c>
      <c r="E48" s="1184">
        <v>2016</v>
      </c>
      <c r="F48" s="1184"/>
      <c r="G48" s="1184"/>
      <c r="H48" s="1184"/>
      <c r="I48" s="1184"/>
      <c r="J48" s="1185">
        <v>2017</v>
      </c>
      <c r="K48" s="1185"/>
      <c r="L48" s="1185"/>
      <c r="M48" s="1185"/>
      <c r="N48" s="1186"/>
      <c r="O48" s="435"/>
    </row>
    <row r="49" spans="1:15" x14ac:dyDescent="0.25">
      <c r="A49" s="435"/>
      <c r="B49" s="1181"/>
      <c r="C49" s="1182"/>
      <c r="D49" s="1184"/>
      <c r="E49" s="1184" t="s">
        <v>617</v>
      </c>
      <c r="F49" s="1184"/>
      <c r="G49" s="1184"/>
      <c r="H49" s="1187" t="s">
        <v>742</v>
      </c>
      <c r="I49" s="1187" t="s">
        <v>743</v>
      </c>
      <c r="J49" s="1185" t="s">
        <v>617</v>
      </c>
      <c r="K49" s="1185"/>
      <c r="L49" s="1185"/>
      <c r="M49" s="1188" t="s">
        <v>742</v>
      </c>
      <c r="N49" s="1189" t="s">
        <v>743</v>
      </c>
      <c r="O49" s="435"/>
    </row>
    <row r="50" spans="1:15" x14ac:dyDescent="0.25">
      <c r="A50" s="435"/>
      <c r="B50" s="1181"/>
      <c r="C50" s="1182"/>
      <c r="D50" s="1184"/>
      <c r="E50" s="1190" t="s">
        <v>744</v>
      </c>
      <c r="F50" s="1190" t="s">
        <v>745</v>
      </c>
      <c r="G50" s="1190" t="s">
        <v>746</v>
      </c>
      <c r="H50" s="1187"/>
      <c r="I50" s="1187"/>
      <c r="J50" s="1191" t="s">
        <v>744</v>
      </c>
      <c r="K50" s="1191" t="s">
        <v>745</v>
      </c>
      <c r="L50" s="1191" t="s">
        <v>746</v>
      </c>
      <c r="M50" s="1188"/>
      <c r="N50" s="1189"/>
      <c r="O50" s="435"/>
    </row>
    <row r="51" spans="1:15" x14ac:dyDescent="0.25">
      <c r="A51" s="435"/>
      <c r="B51" s="1192" t="s">
        <v>636</v>
      </c>
      <c r="C51" s="1223" t="s">
        <v>599</v>
      </c>
      <c r="D51" s="1194" t="s">
        <v>298</v>
      </c>
      <c r="E51" s="1195">
        <v>164961</v>
      </c>
      <c r="F51" s="1195">
        <v>4261</v>
      </c>
      <c r="G51" s="1195">
        <v>13556</v>
      </c>
      <c r="H51" s="1195">
        <v>670676</v>
      </c>
      <c r="I51" s="1195">
        <v>76129.535950000005</v>
      </c>
      <c r="J51" s="1225">
        <v>155222</v>
      </c>
      <c r="K51" s="1225">
        <v>4522</v>
      </c>
      <c r="L51" s="1225">
        <v>12661</v>
      </c>
      <c r="M51" s="1225">
        <v>641708</v>
      </c>
      <c r="N51" s="1228">
        <v>77627.644300000029</v>
      </c>
      <c r="O51" s="435"/>
    </row>
    <row r="52" spans="1:15" x14ac:dyDescent="0.25">
      <c r="A52" s="435"/>
      <c r="B52" s="1192"/>
      <c r="C52" s="1227"/>
      <c r="D52" s="1194" t="s">
        <v>637</v>
      </c>
      <c r="E52" s="1195">
        <v>5078</v>
      </c>
      <c r="F52" s="1195">
        <v>114</v>
      </c>
      <c r="G52" s="1195">
        <v>0</v>
      </c>
      <c r="H52" s="1195">
        <v>18799</v>
      </c>
      <c r="I52" s="1195">
        <v>0</v>
      </c>
      <c r="J52" s="1225">
        <v>4971</v>
      </c>
      <c r="K52" s="1225">
        <v>86</v>
      </c>
      <c r="L52" s="1195">
        <v>0</v>
      </c>
      <c r="M52" s="1225">
        <v>17695</v>
      </c>
      <c r="N52" s="1249">
        <v>0</v>
      </c>
      <c r="O52" s="435"/>
    </row>
    <row r="53" spans="1:15" x14ac:dyDescent="0.25">
      <c r="A53" s="435"/>
      <c r="B53" s="1192"/>
      <c r="C53" s="1227"/>
      <c r="D53" s="1194" t="s">
        <v>638</v>
      </c>
      <c r="E53" s="1195">
        <v>109</v>
      </c>
      <c r="F53" s="1195">
        <v>1</v>
      </c>
      <c r="G53" s="1195">
        <v>0</v>
      </c>
      <c r="H53" s="1195">
        <v>311</v>
      </c>
      <c r="I53" s="1195">
        <v>0</v>
      </c>
      <c r="J53" s="1225">
        <v>1353</v>
      </c>
      <c r="K53" s="1195">
        <v>0</v>
      </c>
      <c r="L53" s="1195">
        <v>1</v>
      </c>
      <c r="M53" s="1225">
        <v>4198</v>
      </c>
      <c r="N53" s="1249">
        <v>13.222</v>
      </c>
      <c r="O53" s="435"/>
    </row>
    <row r="54" spans="1:15" x14ac:dyDescent="0.25">
      <c r="A54" s="435"/>
      <c r="B54" s="1192"/>
      <c r="C54" s="1229"/>
      <c r="D54" s="1230" t="s">
        <v>602</v>
      </c>
      <c r="E54" s="1231">
        <v>170148</v>
      </c>
      <c r="F54" s="1231">
        <v>4376</v>
      </c>
      <c r="G54" s="1231">
        <v>13556</v>
      </c>
      <c r="H54" s="1231">
        <v>689786</v>
      </c>
      <c r="I54" s="1231">
        <v>76129.535950000005</v>
      </c>
      <c r="J54" s="1231">
        <v>161546</v>
      </c>
      <c r="K54" s="1231">
        <v>4608</v>
      </c>
      <c r="L54" s="1231">
        <v>12662</v>
      </c>
      <c r="M54" s="1231">
        <v>663601</v>
      </c>
      <c r="N54" s="1232">
        <v>77640.866300000023</v>
      </c>
      <c r="O54" s="435"/>
    </row>
    <row r="55" spans="1:15" x14ac:dyDescent="0.25">
      <c r="A55" s="435"/>
      <c r="B55" s="1192"/>
      <c r="C55" s="1223" t="s">
        <v>603</v>
      </c>
      <c r="D55" s="1194" t="s">
        <v>298</v>
      </c>
      <c r="E55" s="1195">
        <v>163344</v>
      </c>
      <c r="F55" s="1195">
        <v>4272</v>
      </c>
      <c r="G55" s="1195">
        <v>17683</v>
      </c>
      <c r="H55" s="1195">
        <v>669721</v>
      </c>
      <c r="I55" s="1225">
        <v>273007.11358999996</v>
      </c>
      <c r="J55" s="1250">
        <v>154110</v>
      </c>
      <c r="K55" s="1225">
        <v>4545</v>
      </c>
      <c r="L55" s="1225">
        <v>17205</v>
      </c>
      <c r="M55" s="1225">
        <v>641966</v>
      </c>
      <c r="N55" s="1228">
        <v>251990.49705999997</v>
      </c>
      <c r="O55" s="435"/>
    </row>
    <row r="56" spans="1:15" x14ac:dyDescent="0.25">
      <c r="A56" s="435"/>
      <c r="B56" s="1192"/>
      <c r="C56" s="1227"/>
      <c r="D56" s="1194" t="s">
        <v>637</v>
      </c>
      <c r="E56" s="1195">
        <v>6386</v>
      </c>
      <c r="F56" s="1195">
        <v>132</v>
      </c>
      <c r="G56" s="1195">
        <v>0</v>
      </c>
      <c r="H56" s="1195">
        <v>23866</v>
      </c>
      <c r="I56" s="1195">
        <v>0</v>
      </c>
      <c r="J56" s="1250">
        <v>5665</v>
      </c>
      <c r="K56" s="1225">
        <v>83</v>
      </c>
      <c r="L56" s="1195">
        <v>0</v>
      </c>
      <c r="M56" s="1225">
        <v>20122</v>
      </c>
      <c r="N56" s="1249">
        <v>0</v>
      </c>
      <c r="O56" s="435"/>
    </row>
    <row r="57" spans="1:15" x14ac:dyDescent="0.25">
      <c r="A57" s="435"/>
      <c r="B57" s="1192"/>
      <c r="C57" s="1227"/>
      <c r="D57" s="1194" t="s">
        <v>638</v>
      </c>
      <c r="E57" s="1195">
        <v>66</v>
      </c>
      <c r="F57" s="1195">
        <v>0</v>
      </c>
      <c r="G57" s="1195">
        <v>0</v>
      </c>
      <c r="H57" s="1195">
        <v>185</v>
      </c>
      <c r="I57" s="1225">
        <v>0</v>
      </c>
      <c r="J57" s="1250">
        <v>1262</v>
      </c>
      <c r="K57" s="1195">
        <v>2</v>
      </c>
      <c r="L57" s="1195">
        <v>0</v>
      </c>
      <c r="M57" s="1225">
        <v>3947</v>
      </c>
      <c r="N57" s="1249">
        <v>0</v>
      </c>
      <c r="O57" s="435"/>
    </row>
    <row r="58" spans="1:15" x14ac:dyDescent="0.25">
      <c r="A58" s="435"/>
      <c r="B58" s="1192"/>
      <c r="C58" s="1229"/>
      <c r="D58" s="1230" t="s">
        <v>605</v>
      </c>
      <c r="E58" s="1231">
        <v>169796</v>
      </c>
      <c r="F58" s="1231">
        <v>4404</v>
      </c>
      <c r="G58" s="1231">
        <v>17683</v>
      </c>
      <c r="H58" s="1231">
        <v>693772</v>
      </c>
      <c r="I58" s="1231">
        <v>273007.11358999996</v>
      </c>
      <c r="J58" s="1231">
        <v>161037</v>
      </c>
      <c r="K58" s="1231">
        <v>4630</v>
      </c>
      <c r="L58" s="1231">
        <v>17205</v>
      </c>
      <c r="M58" s="1231">
        <v>666035</v>
      </c>
      <c r="N58" s="1232">
        <v>251990.49705999997</v>
      </c>
      <c r="O58" s="435"/>
    </row>
    <row r="59" spans="1:15" ht="15.75" thickBot="1" x14ac:dyDescent="0.3">
      <c r="A59" s="435"/>
      <c r="B59" s="1201" t="s">
        <v>639</v>
      </c>
      <c r="C59" s="1202"/>
      <c r="D59" s="1202"/>
      <c r="E59" s="1203">
        <f>+E54+E58</f>
        <v>339944</v>
      </c>
      <c r="F59" s="1203">
        <f t="shared" ref="F59:N59" si="0">+F54+F58</f>
        <v>8780</v>
      </c>
      <c r="G59" s="1203">
        <f t="shared" si="0"/>
        <v>31239</v>
      </c>
      <c r="H59" s="1203">
        <f t="shared" si="0"/>
        <v>1383558</v>
      </c>
      <c r="I59" s="1203">
        <f t="shared" si="0"/>
        <v>349136.64953999995</v>
      </c>
      <c r="J59" s="1203">
        <f t="shared" si="0"/>
        <v>322583</v>
      </c>
      <c r="K59" s="1203">
        <f t="shared" si="0"/>
        <v>9238</v>
      </c>
      <c r="L59" s="1203">
        <f t="shared" si="0"/>
        <v>29867</v>
      </c>
      <c r="M59" s="1203">
        <f t="shared" si="0"/>
        <v>1329636</v>
      </c>
      <c r="N59" s="1204">
        <f t="shared" si="0"/>
        <v>329631.36335999996</v>
      </c>
      <c r="O59" s="435"/>
    </row>
    <row r="60" spans="1:15" x14ac:dyDescent="0.25">
      <c r="B60" s="1251" t="s">
        <v>747</v>
      </c>
      <c r="C60" s="1252"/>
      <c r="D60" s="1252"/>
      <c r="E60" s="1252"/>
      <c r="F60" s="1252"/>
      <c r="G60" s="1252"/>
      <c r="H60" s="1252"/>
      <c r="I60" s="1252"/>
      <c r="J60" s="1102"/>
      <c r="K60" s="1102"/>
      <c r="L60" s="1102"/>
      <c r="M60" s="1102"/>
      <c r="N60" s="1103"/>
    </row>
    <row r="61" spans="1:15" x14ac:dyDescent="0.25">
      <c r="B61" s="1206" t="s">
        <v>663</v>
      </c>
      <c r="C61" s="1206"/>
      <c r="D61" s="1206"/>
      <c r="E61" s="1206"/>
      <c r="F61" s="1206"/>
      <c r="G61" s="1206"/>
      <c r="H61" s="1206"/>
      <c r="I61" s="1206"/>
      <c r="J61" s="1206"/>
      <c r="K61" s="1206"/>
      <c r="L61" s="1206"/>
      <c r="M61" s="1206"/>
      <c r="N61" s="1206"/>
    </row>
  </sheetData>
  <mergeCells count="46">
    <mergeCell ref="B59:D59"/>
    <mergeCell ref="B60:I60"/>
    <mergeCell ref="B61:N61"/>
    <mergeCell ref="J49:L49"/>
    <mergeCell ref="M49:M50"/>
    <mergeCell ref="N49:N50"/>
    <mergeCell ref="B51:B58"/>
    <mergeCell ref="C51:C54"/>
    <mergeCell ref="C55:C58"/>
    <mergeCell ref="B43:I43"/>
    <mergeCell ref="B47:N47"/>
    <mergeCell ref="B48:B50"/>
    <mergeCell ref="C48:C50"/>
    <mergeCell ref="D48:D50"/>
    <mergeCell ref="E48:I48"/>
    <mergeCell ref="J48:N48"/>
    <mergeCell ref="E49:G49"/>
    <mergeCell ref="H49:H50"/>
    <mergeCell ref="I49:I50"/>
    <mergeCell ref="B30:D30"/>
    <mergeCell ref="B31:K31"/>
    <mergeCell ref="B35:B36"/>
    <mergeCell ref="C35:G35"/>
    <mergeCell ref="H35:H36"/>
    <mergeCell ref="I35:I36"/>
    <mergeCell ref="K18:K19"/>
    <mergeCell ref="B20:B24"/>
    <mergeCell ref="C23:D23"/>
    <mergeCell ref="C24:D24"/>
    <mergeCell ref="B25:B29"/>
    <mergeCell ref="C28:D28"/>
    <mergeCell ref="C29:D29"/>
    <mergeCell ref="B10:B14"/>
    <mergeCell ref="B15:C15"/>
    <mergeCell ref="B16:J16"/>
    <mergeCell ref="B18:B19"/>
    <mergeCell ref="C18:C19"/>
    <mergeCell ref="D18:D19"/>
    <mergeCell ref="E18:I18"/>
    <mergeCell ref="J18:J19"/>
    <mergeCell ref="B4:B5"/>
    <mergeCell ref="C4:C5"/>
    <mergeCell ref="D4:H4"/>
    <mergeCell ref="I4:I5"/>
    <mergeCell ref="J4:J5"/>
    <mergeCell ref="B6:B9"/>
  </mergeCells>
  <pageMargins left="0.7" right="0.7" top="0.75" bottom="0.75" header="0.3" footer="0.3"/>
  <pageSetup paperSize="183" scale="48"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pageSetUpPr fitToPage="1"/>
  </sheetPr>
  <dimension ref="A1:O63"/>
  <sheetViews>
    <sheetView workbookViewId="0">
      <selection activeCell="O38" sqref="O38"/>
    </sheetView>
  </sheetViews>
  <sheetFormatPr baseColWidth="10" defaultRowHeight="15" x14ac:dyDescent="0.25"/>
  <cols>
    <col min="1" max="1" width="6.42578125" style="102" customWidth="1"/>
    <col min="2" max="2" width="22.42578125" style="102" customWidth="1"/>
    <col min="3" max="3" width="25.42578125" style="102" customWidth="1"/>
    <col min="4" max="4" width="32.140625" style="102" customWidth="1"/>
    <col min="5" max="5" width="17.7109375" style="102" customWidth="1"/>
    <col min="6" max="8" width="11.42578125" style="102"/>
    <col min="9" max="9" width="12.140625" style="102" customWidth="1"/>
    <col min="10" max="10" width="13" style="102" customWidth="1"/>
    <col min="11" max="16384" width="11.42578125" style="102"/>
  </cols>
  <sheetData>
    <row r="1" spans="1:13" x14ac:dyDescent="0.25">
      <c r="B1" s="931" t="s">
        <v>861</v>
      </c>
    </row>
    <row r="2" spans="1:13" x14ac:dyDescent="0.25">
      <c r="B2" s="1150"/>
    </row>
    <row r="3" spans="1:13" ht="15.75" thickBot="1" x14ac:dyDescent="0.3">
      <c r="B3" s="1150"/>
    </row>
    <row r="4" spans="1:13" ht="15" customHeight="1" x14ac:dyDescent="0.25">
      <c r="A4" s="435"/>
      <c r="B4" s="934" t="s">
        <v>705</v>
      </c>
      <c r="C4" s="935" t="s">
        <v>706</v>
      </c>
      <c r="D4" s="936" t="s">
        <v>707</v>
      </c>
      <c r="E4" s="937"/>
      <c r="F4" s="937"/>
      <c r="G4" s="937"/>
      <c r="H4" s="937"/>
      <c r="I4" s="1063" t="s">
        <v>7</v>
      </c>
      <c r="J4" s="1064" t="s">
        <v>8</v>
      </c>
      <c r="K4" s="435"/>
    </row>
    <row r="5" spans="1:13" x14ac:dyDescent="0.25">
      <c r="A5" s="435"/>
      <c r="B5" s="940"/>
      <c r="C5" s="941"/>
      <c r="D5" s="942">
        <v>2013</v>
      </c>
      <c r="E5" s="942">
        <v>2014</v>
      </c>
      <c r="F5" s="942">
        <v>2015</v>
      </c>
      <c r="G5" s="942">
        <v>2016</v>
      </c>
      <c r="H5" s="1065">
        <v>2017</v>
      </c>
      <c r="I5" s="1066"/>
      <c r="J5" s="1067"/>
      <c r="K5" s="435"/>
    </row>
    <row r="6" spans="1:13" x14ac:dyDescent="0.25">
      <c r="A6" s="435"/>
      <c r="B6" s="946" t="s">
        <v>708</v>
      </c>
      <c r="C6" s="409" t="s">
        <v>690</v>
      </c>
      <c r="D6" s="1253">
        <v>6583</v>
      </c>
      <c r="E6" s="1253">
        <v>7755</v>
      </c>
      <c r="F6" s="1253">
        <v>8251</v>
      </c>
      <c r="G6" s="1253">
        <v>6210</v>
      </c>
      <c r="H6" s="1254">
        <v>5517</v>
      </c>
      <c r="I6" s="1255">
        <v>0.99945652173913047</v>
      </c>
      <c r="J6" s="1112">
        <v>-0.11159420289855071</v>
      </c>
      <c r="K6" s="435"/>
      <c r="L6" s="1070"/>
      <c r="M6" s="1070"/>
    </row>
    <row r="7" spans="1:13" x14ac:dyDescent="0.25">
      <c r="A7" s="435"/>
      <c r="B7" s="952"/>
      <c r="C7" s="409" t="s">
        <v>691</v>
      </c>
      <c r="D7" s="1253">
        <v>2</v>
      </c>
      <c r="E7" s="1253">
        <v>7</v>
      </c>
      <c r="F7" s="1253">
        <v>4</v>
      </c>
      <c r="G7" s="947" t="s">
        <v>862</v>
      </c>
      <c r="H7" s="1254">
        <v>3</v>
      </c>
      <c r="I7" s="1255">
        <v>5.4347826086956522E-4</v>
      </c>
      <c r="J7" s="1112" t="s">
        <v>263</v>
      </c>
      <c r="K7" s="435"/>
      <c r="L7" s="1070"/>
      <c r="M7" s="1070"/>
    </row>
    <row r="8" spans="1:13" x14ac:dyDescent="0.25">
      <c r="A8" s="435"/>
      <c r="B8" s="952"/>
      <c r="C8" s="409" t="s">
        <v>692</v>
      </c>
      <c r="D8" s="1253">
        <v>2</v>
      </c>
      <c r="E8" s="1253">
        <v>7</v>
      </c>
      <c r="F8" s="1253">
        <v>1</v>
      </c>
      <c r="G8" s="947" t="s">
        <v>862</v>
      </c>
      <c r="H8" s="948" t="s">
        <v>862</v>
      </c>
      <c r="I8" s="1255">
        <v>0</v>
      </c>
      <c r="J8" s="1112" t="s">
        <v>263</v>
      </c>
      <c r="K8" s="435"/>
      <c r="L8" s="1070"/>
      <c r="M8" s="1070"/>
    </row>
    <row r="9" spans="1:13" ht="15" customHeight="1" x14ac:dyDescent="0.25">
      <c r="A9" s="435"/>
      <c r="B9" s="953"/>
      <c r="C9" s="954" t="s">
        <v>709</v>
      </c>
      <c r="D9" s="1256">
        <v>6587</v>
      </c>
      <c r="E9" s="1256">
        <v>7769</v>
      </c>
      <c r="F9" s="1256">
        <v>8256</v>
      </c>
      <c r="G9" s="1256">
        <v>6210</v>
      </c>
      <c r="H9" s="1256">
        <v>5520</v>
      </c>
      <c r="I9" s="1257">
        <v>1</v>
      </c>
      <c r="J9" s="1114">
        <v>-0.11111111111111116</v>
      </c>
      <c r="K9" s="435"/>
      <c r="L9" s="1070"/>
      <c r="M9" s="1070"/>
    </row>
    <row r="10" spans="1:13" ht="15" customHeight="1" x14ac:dyDescent="0.25">
      <c r="A10" s="435"/>
      <c r="B10" s="946" t="s">
        <v>710</v>
      </c>
      <c r="C10" s="409" t="s">
        <v>698</v>
      </c>
      <c r="D10" s="1253">
        <v>408</v>
      </c>
      <c r="E10" s="1253">
        <v>513</v>
      </c>
      <c r="F10" s="1253">
        <v>420</v>
      </c>
      <c r="G10" s="1253">
        <v>445</v>
      </c>
      <c r="H10" s="1254">
        <v>502</v>
      </c>
      <c r="I10" s="1255">
        <v>0.84797297297297303</v>
      </c>
      <c r="J10" s="1112">
        <v>0.12808988764044948</v>
      </c>
      <c r="K10" s="435"/>
      <c r="L10" s="1070"/>
      <c r="M10" s="1070"/>
    </row>
    <row r="11" spans="1:13" ht="24" x14ac:dyDescent="0.25">
      <c r="A11" s="435"/>
      <c r="B11" s="952"/>
      <c r="C11" s="409" t="s">
        <v>699</v>
      </c>
      <c r="D11" s="1253">
        <v>33</v>
      </c>
      <c r="E11" s="1253">
        <v>47</v>
      </c>
      <c r="F11" s="1253">
        <v>48</v>
      </c>
      <c r="G11" s="1253">
        <v>28</v>
      </c>
      <c r="H11" s="1254">
        <v>81</v>
      </c>
      <c r="I11" s="1255">
        <v>0.13682432432432431</v>
      </c>
      <c r="J11" s="1112">
        <v>1.8928571428571428</v>
      </c>
      <c r="K11" s="435"/>
      <c r="L11" s="1070"/>
      <c r="M11" s="1070"/>
    </row>
    <row r="12" spans="1:13" x14ac:dyDescent="0.25">
      <c r="A12" s="435"/>
      <c r="B12" s="952"/>
      <c r="C12" s="409" t="s">
        <v>700</v>
      </c>
      <c r="D12" s="1253">
        <v>2</v>
      </c>
      <c r="E12" s="1253">
        <v>7</v>
      </c>
      <c r="F12" s="1253">
        <v>4</v>
      </c>
      <c r="G12" s="1253">
        <v>16</v>
      </c>
      <c r="H12" s="1254">
        <v>8</v>
      </c>
      <c r="I12" s="1255">
        <v>1.3513513513513514E-2</v>
      </c>
      <c r="J12" s="1112">
        <v>-0.5</v>
      </c>
      <c r="K12" s="435"/>
      <c r="L12" s="1070"/>
      <c r="M12" s="1070"/>
    </row>
    <row r="13" spans="1:13" x14ac:dyDescent="0.25">
      <c r="A13" s="435"/>
      <c r="B13" s="952"/>
      <c r="C13" s="409" t="s">
        <v>701</v>
      </c>
      <c r="D13" s="1253">
        <v>3</v>
      </c>
      <c r="E13" s="1253">
        <v>3</v>
      </c>
      <c r="F13" s="1253">
        <v>2</v>
      </c>
      <c r="G13" s="1253">
        <v>1</v>
      </c>
      <c r="H13" s="1254">
        <v>1</v>
      </c>
      <c r="I13" s="1255">
        <v>1.6891891891891893E-3</v>
      </c>
      <c r="J13" s="1112">
        <v>0</v>
      </c>
      <c r="K13" s="435"/>
      <c r="L13" s="1070"/>
      <c r="M13" s="1070"/>
    </row>
    <row r="14" spans="1:13" ht="15" customHeight="1" x14ac:dyDescent="0.25">
      <c r="A14" s="435"/>
      <c r="B14" s="953"/>
      <c r="C14" s="954" t="s">
        <v>711</v>
      </c>
      <c r="D14" s="1256">
        <v>446</v>
      </c>
      <c r="E14" s="1256">
        <v>570</v>
      </c>
      <c r="F14" s="1256">
        <v>474</v>
      </c>
      <c r="G14" s="1256">
        <v>490</v>
      </c>
      <c r="H14" s="1256">
        <v>592</v>
      </c>
      <c r="I14" s="1257">
        <v>1</v>
      </c>
      <c r="J14" s="1114">
        <v>0.2081632653061225</v>
      </c>
      <c r="K14" s="435"/>
      <c r="L14" s="1070"/>
      <c r="M14" s="1070"/>
    </row>
    <row r="15" spans="1:13" ht="15.75" thickBot="1" x14ac:dyDescent="0.3">
      <c r="A15" s="435"/>
      <c r="B15" s="962" t="s">
        <v>643</v>
      </c>
      <c r="C15" s="963"/>
      <c r="D15" s="1212">
        <v>7033</v>
      </c>
      <c r="E15" s="1212">
        <v>8339</v>
      </c>
      <c r="F15" s="1212">
        <v>8730</v>
      </c>
      <c r="G15" s="1212">
        <v>6700</v>
      </c>
      <c r="H15" s="1213">
        <v>6112</v>
      </c>
      <c r="I15" s="1214"/>
      <c r="J15" s="1116">
        <v>-8.776119402985072E-2</v>
      </c>
      <c r="K15" s="435"/>
      <c r="M15" s="1070"/>
    </row>
    <row r="16" spans="1:13" ht="15" customHeight="1" x14ac:dyDescent="0.25">
      <c r="A16" s="435"/>
      <c r="B16" s="968" t="s">
        <v>20</v>
      </c>
      <c r="C16" s="968"/>
      <c r="D16" s="968"/>
      <c r="E16" s="968"/>
      <c r="F16" s="968"/>
      <c r="G16" s="968"/>
      <c r="H16" s="968"/>
      <c r="I16" s="968"/>
      <c r="J16" s="968"/>
    </row>
    <row r="17" spans="1:14" ht="15.75" thickBot="1" x14ac:dyDescent="0.3">
      <c r="A17" s="435"/>
      <c r="B17" s="1150"/>
    </row>
    <row r="18" spans="1:14" ht="15" customHeight="1" x14ac:dyDescent="0.25">
      <c r="A18" s="435"/>
      <c r="B18" s="969" t="s">
        <v>712</v>
      </c>
      <c r="C18" s="937" t="s">
        <v>713</v>
      </c>
      <c r="D18" s="937" t="s">
        <v>25</v>
      </c>
      <c r="E18" s="970" t="s">
        <v>714</v>
      </c>
      <c r="F18" s="970"/>
      <c r="G18" s="970"/>
      <c r="H18" s="970"/>
      <c r="I18" s="970"/>
      <c r="J18" s="971" t="s">
        <v>7</v>
      </c>
      <c r="K18" s="972" t="s">
        <v>8</v>
      </c>
      <c r="L18" s="435"/>
    </row>
    <row r="19" spans="1:14" x14ac:dyDescent="0.25">
      <c r="A19" s="435"/>
      <c r="B19" s="973"/>
      <c r="C19" s="974"/>
      <c r="D19" s="974"/>
      <c r="E19" s="975" t="s">
        <v>715</v>
      </c>
      <c r="F19" s="975" t="s">
        <v>716</v>
      </c>
      <c r="G19" s="975" t="s">
        <v>717</v>
      </c>
      <c r="H19" s="975" t="s">
        <v>718</v>
      </c>
      <c r="I19" s="976" t="s">
        <v>719</v>
      </c>
      <c r="J19" s="977"/>
      <c r="K19" s="978"/>
      <c r="L19" s="435"/>
    </row>
    <row r="20" spans="1:14" ht="25.5" x14ac:dyDescent="0.25">
      <c r="A20" s="435"/>
      <c r="B20" s="979" t="s">
        <v>720</v>
      </c>
      <c r="C20" s="980" t="s">
        <v>863</v>
      </c>
      <c r="D20" s="981" t="s">
        <v>864</v>
      </c>
      <c r="E20" s="982">
        <v>365.15699957999993</v>
      </c>
      <c r="F20" s="982">
        <v>450.35013810000009</v>
      </c>
      <c r="G20" s="982">
        <v>416.70019270999995</v>
      </c>
      <c r="H20" s="982">
        <v>429.74287829000002</v>
      </c>
      <c r="I20" s="983">
        <v>482.67961223999998</v>
      </c>
      <c r="J20" s="984">
        <v>0.65114523820702452</v>
      </c>
      <c r="K20" s="985">
        <v>0.12318234140526485</v>
      </c>
      <c r="L20" s="435"/>
      <c r="M20" s="1070"/>
      <c r="N20" s="1070"/>
    </row>
    <row r="21" spans="1:14" ht="25.5" x14ac:dyDescent="0.25">
      <c r="A21" s="435"/>
      <c r="B21" s="986"/>
      <c r="C21" s="1076" t="s">
        <v>38</v>
      </c>
      <c r="D21" s="1077" t="s">
        <v>832</v>
      </c>
      <c r="E21" s="982">
        <v>58.75442116</v>
      </c>
      <c r="F21" s="982">
        <v>113.53459196999998</v>
      </c>
      <c r="G21" s="982">
        <v>74.59615737</v>
      </c>
      <c r="H21" s="982">
        <v>55.404392930000007</v>
      </c>
      <c r="I21" s="983">
        <v>53.322028810000013</v>
      </c>
      <c r="J21" s="984">
        <v>7.1932570323491249E-2</v>
      </c>
      <c r="K21" s="985">
        <v>-3.7584819720539731E-2</v>
      </c>
      <c r="L21" s="435"/>
      <c r="M21" s="1070"/>
      <c r="N21" s="1070"/>
    </row>
    <row r="22" spans="1:14" ht="25.5" x14ac:dyDescent="0.25">
      <c r="A22" s="435"/>
      <c r="B22" s="986"/>
      <c r="C22" s="980" t="s">
        <v>848</v>
      </c>
      <c r="D22" s="981" t="s">
        <v>849</v>
      </c>
      <c r="E22" s="982">
        <v>10.52702594</v>
      </c>
      <c r="F22" s="982">
        <v>12.8714909</v>
      </c>
      <c r="G22" s="982">
        <v>23.498815169999997</v>
      </c>
      <c r="H22" s="982">
        <v>32.3146798</v>
      </c>
      <c r="I22" s="983">
        <v>43.923091140000004</v>
      </c>
      <c r="J22" s="984">
        <v>5.9253200089427818E-2</v>
      </c>
      <c r="K22" s="985">
        <v>0.35923027589461065</v>
      </c>
      <c r="L22" s="435"/>
      <c r="M22" s="1070"/>
      <c r="N22" s="1070"/>
    </row>
    <row r="23" spans="1:14" x14ac:dyDescent="0.25">
      <c r="A23" s="435"/>
      <c r="B23" s="986"/>
      <c r="C23" s="987" t="s">
        <v>61</v>
      </c>
      <c r="D23" s="988"/>
      <c r="E23" s="982">
        <v>214.41680125000011</v>
      </c>
      <c r="F23" s="982">
        <v>275.75199459999988</v>
      </c>
      <c r="G23" s="982">
        <v>275.45463880999978</v>
      </c>
      <c r="H23" s="982">
        <v>155.05240747999997</v>
      </c>
      <c r="I23" s="983">
        <v>161.35322535000012</v>
      </c>
      <c r="J23" s="984">
        <v>0.21766899138005644</v>
      </c>
      <c r="K23" s="985">
        <v>4.0636698084245415E-2</v>
      </c>
      <c r="L23" s="435"/>
      <c r="M23" s="1070"/>
      <c r="N23" s="1070"/>
    </row>
    <row r="24" spans="1:14" ht="25.5" customHeight="1" x14ac:dyDescent="0.25">
      <c r="A24" s="435"/>
      <c r="B24" s="989"/>
      <c r="C24" s="990" t="s">
        <v>727</v>
      </c>
      <c r="D24" s="991"/>
      <c r="E24" s="992">
        <v>648.85524793000002</v>
      </c>
      <c r="F24" s="992">
        <v>852.50821556999995</v>
      </c>
      <c r="G24" s="992">
        <v>790.24980405999975</v>
      </c>
      <c r="H24" s="992">
        <v>672.51435849999996</v>
      </c>
      <c r="I24" s="993">
        <v>741.2779575400001</v>
      </c>
      <c r="J24" s="994">
        <v>1</v>
      </c>
      <c r="K24" s="995">
        <v>0.10224852179122679</v>
      </c>
      <c r="L24" s="435"/>
      <c r="M24" s="1070"/>
      <c r="N24" s="1070"/>
    </row>
    <row r="25" spans="1:14" ht="25.5" x14ac:dyDescent="0.25">
      <c r="A25" s="435"/>
      <c r="B25" s="979" t="s">
        <v>728</v>
      </c>
      <c r="C25" s="980" t="s">
        <v>788</v>
      </c>
      <c r="D25" s="981" t="s">
        <v>789</v>
      </c>
      <c r="E25" s="982">
        <v>19.875124800000002</v>
      </c>
      <c r="F25" s="982">
        <v>0</v>
      </c>
      <c r="G25" s="982">
        <v>0</v>
      </c>
      <c r="H25" s="982">
        <v>67.393613470000005</v>
      </c>
      <c r="I25" s="983">
        <v>55.713384359999999</v>
      </c>
      <c r="J25" s="984">
        <v>0.14278717167248545</v>
      </c>
      <c r="K25" s="985">
        <v>-0.17331359024396897</v>
      </c>
      <c r="L25" s="435"/>
      <c r="M25" s="1070"/>
      <c r="N25" s="1070"/>
    </row>
    <row r="26" spans="1:14" ht="28.5" customHeight="1" x14ac:dyDescent="0.25">
      <c r="A26" s="435"/>
      <c r="B26" s="986"/>
      <c r="C26" s="980" t="s">
        <v>865</v>
      </c>
      <c r="D26" s="981" t="s">
        <v>866</v>
      </c>
      <c r="E26" s="982">
        <v>37.677072799999998</v>
      </c>
      <c r="F26" s="982">
        <v>67.539730469999995</v>
      </c>
      <c r="G26" s="982">
        <v>35.793815710000004</v>
      </c>
      <c r="H26" s="982">
        <v>45.959155719999998</v>
      </c>
      <c r="I26" s="983">
        <v>53.98941562000001</v>
      </c>
      <c r="J26" s="984">
        <v>0.138368832645623</v>
      </c>
      <c r="K26" s="985">
        <v>0.17472600995813092</v>
      </c>
      <c r="L26" s="435"/>
      <c r="M26" s="1070"/>
      <c r="N26" s="1070"/>
    </row>
    <row r="27" spans="1:14" ht="25.5" x14ac:dyDescent="0.25">
      <c r="A27" s="435"/>
      <c r="B27" s="986"/>
      <c r="C27" s="980" t="s">
        <v>867</v>
      </c>
      <c r="D27" s="981" t="s">
        <v>868</v>
      </c>
      <c r="E27" s="982">
        <v>25.139895679999999</v>
      </c>
      <c r="F27" s="982">
        <v>58.855559970000002</v>
      </c>
      <c r="G27" s="982">
        <v>51.009662219999996</v>
      </c>
      <c r="H27" s="982">
        <v>12.42746616</v>
      </c>
      <c r="I27" s="983">
        <v>47.372289680000009</v>
      </c>
      <c r="J27" s="984">
        <v>0.12140987909385141</v>
      </c>
      <c r="K27" s="985">
        <v>2.8119025286486887</v>
      </c>
      <c r="L27" s="435"/>
      <c r="M27" s="1070"/>
      <c r="N27" s="1070"/>
    </row>
    <row r="28" spans="1:14" x14ac:dyDescent="0.25">
      <c r="A28" s="435"/>
      <c r="B28" s="986"/>
      <c r="C28" s="987" t="s">
        <v>61</v>
      </c>
      <c r="D28" s="988"/>
      <c r="E28" s="982">
        <v>230.14968929000008</v>
      </c>
      <c r="F28" s="982">
        <v>277.51183765999997</v>
      </c>
      <c r="G28" s="982">
        <v>301.82127724999998</v>
      </c>
      <c r="H28" s="982">
        <v>269.68245817000025</v>
      </c>
      <c r="I28" s="983">
        <v>233.10971271</v>
      </c>
      <c r="J28" s="984">
        <v>0.59743411658804013</v>
      </c>
      <c r="K28" s="985">
        <v>-0.13561410596808565</v>
      </c>
      <c r="L28" s="435"/>
      <c r="M28" s="1070"/>
      <c r="N28" s="1070"/>
    </row>
    <row r="29" spans="1:14" ht="25.5" customHeight="1" x14ac:dyDescent="0.25">
      <c r="A29" s="435"/>
      <c r="B29" s="989"/>
      <c r="C29" s="990" t="s">
        <v>735</v>
      </c>
      <c r="D29" s="991"/>
      <c r="E29" s="992">
        <v>312.84178257000008</v>
      </c>
      <c r="F29" s="992">
        <v>403.90712809999997</v>
      </c>
      <c r="G29" s="992">
        <v>388.62475517999997</v>
      </c>
      <c r="H29" s="992">
        <v>395.46269352000024</v>
      </c>
      <c r="I29" s="993">
        <v>390.18480237</v>
      </c>
      <c r="J29" s="994">
        <v>1</v>
      </c>
      <c r="K29" s="995">
        <v>-1.3346116426360966E-2</v>
      </c>
      <c r="L29" s="435"/>
      <c r="M29" s="1070"/>
      <c r="N29" s="1070"/>
    </row>
    <row r="30" spans="1:14" ht="15.75" thickBot="1" x14ac:dyDescent="0.3">
      <c r="A30" s="435"/>
      <c r="B30" s="998" t="s">
        <v>869</v>
      </c>
      <c r="C30" s="998"/>
      <c r="D30" s="999"/>
      <c r="E30" s="1000">
        <v>961.6970305000001</v>
      </c>
      <c r="F30" s="1000">
        <v>1256.4153436699999</v>
      </c>
      <c r="G30" s="1000">
        <v>1178.8745592399996</v>
      </c>
      <c r="H30" s="1000">
        <v>1067.9770520200002</v>
      </c>
      <c r="I30" s="1001">
        <v>1131.4627599100002</v>
      </c>
      <c r="J30" s="1002"/>
      <c r="K30" s="1003">
        <v>5.9444823996846585E-2</v>
      </c>
      <c r="L30" s="435"/>
      <c r="M30" s="1070"/>
      <c r="N30" s="1070"/>
    </row>
    <row r="31" spans="1:14" ht="15" customHeight="1" x14ac:dyDescent="0.25">
      <c r="A31" s="435"/>
      <c r="B31" s="968" t="s">
        <v>20</v>
      </c>
      <c r="C31" s="968"/>
      <c r="D31" s="968"/>
      <c r="E31" s="968"/>
      <c r="F31" s="968"/>
      <c r="G31" s="968"/>
      <c r="H31" s="968"/>
      <c r="I31" s="968"/>
      <c r="J31" s="968"/>
      <c r="K31" s="968"/>
    </row>
    <row r="32" spans="1:14" x14ac:dyDescent="0.25">
      <c r="A32" s="435"/>
      <c r="B32" s="1079" t="s">
        <v>737</v>
      </c>
    </row>
    <row r="33" spans="1:15" ht="15.75" thickBot="1" x14ac:dyDescent="0.3">
      <c r="A33" s="435"/>
      <c r="B33" s="1150"/>
    </row>
    <row r="34" spans="1:15" x14ac:dyDescent="0.25">
      <c r="A34" s="435"/>
      <c r="B34" s="969" t="s">
        <v>738</v>
      </c>
      <c r="C34" s="970" t="s">
        <v>739</v>
      </c>
      <c r="D34" s="970"/>
      <c r="E34" s="970"/>
      <c r="F34" s="970"/>
      <c r="G34" s="970"/>
      <c r="H34" s="971" t="s">
        <v>7</v>
      </c>
      <c r="I34" s="972" t="s">
        <v>8</v>
      </c>
      <c r="J34" s="435"/>
    </row>
    <row r="35" spans="1:15" x14ac:dyDescent="0.25">
      <c r="A35" s="435"/>
      <c r="B35" s="973"/>
      <c r="C35" s="1007" t="s">
        <v>715</v>
      </c>
      <c r="D35" s="1007" t="s">
        <v>716</v>
      </c>
      <c r="E35" s="1007" t="s">
        <v>717</v>
      </c>
      <c r="F35" s="1007" t="s">
        <v>718</v>
      </c>
      <c r="G35" s="1008" t="s">
        <v>719</v>
      </c>
      <c r="H35" s="977"/>
      <c r="I35" s="978"/>
      <c r="J35" s="435"/>
    </row>
    <row r="36" spans="1:15" x14ac:dyDescent="0.25">
      <c r="A36" s="435"/>
      <c r="B36" s="1139" t="s">
        <v>508</v>
      </c>
      <c r="C36" s="1140">
        <v>1.8930905699999996</v>
      </c>
      <c r="D36" s="1140">
        <v>2.1908752999999974</v>
      </c>
      <c r="E36" s="1140">
        <v>1.8235835200000001</v>
      </c>
      <c r="F36" s="1140">
        <v>2.6817496799999994</v>
      </c>
      <c r="G36" s="1141">
        <v>2.2549444700000003</v>
      </c>
      <c r="H36" s="1142">
        <v>3.6061437526746495E-2</v>
      </c>
      <c r="I36" s="1175">
        <v>-0.15915177064549857</v>
      </c>
      <c r="J36" s="435"/>
      <c r="K36" s="1070"/>
      <c r="L36" s="1070"/>
    </row>
    <row r="37" spans="1:15" ht="25.5" x14ac:dyDescent="0.25">
      <c r="A37" s="435"/>
      <c r="B37" s="1139" t="s">
        <v>509</v>
      </c>
      <c r="C37" s="1140">
        <v>59.200292689999984</v>
      </c>
      <c r="D37" s="1140">
        <v>70.866550130000007</v>
      </c>
      <c r="E37" s="1140">
        <v>71.855214839999988</v>
      </c>
      <c r="F37" s="1140">
        <v>61.51065086000002</v>
      </c>
      <c r="G37" s="1141">
        <v>60.230155259999968</v>
      </c>
      <c r="H37" s="1142">
        <v>0.96321040718786766</v>
      </c>
      <c r="I37" s="1175">
        <v>-2.0817461400538528E-2</v>
      </c>
      <c r="J37" s="435"/>
      <c r="K37" s="1070"/>
      <c r="L37" s="1070"/>
    </row>
    <row r="38" spans="1:15" ht="38.25" x14ac:dyDescent="0.25">
      <c r="A38" s="435"/>
      <c r="B38" s="1144" t="s">
        <v>510</v>
      </c>
      <c r="C38" s="1140">
        <v>0</v>
      </c>
      <c r="D38" s="1140">
        <v>2.18817079</v>
      </c>
      <c r="E38" s="1140">
        <v>14.539526310000001</v>
      </c>
      <c r="F38" s="1140">
        <v>7.1701610299999992</v>
      </c>
      <c r="G38" s="1141">
        <v>0</v>
      </c>
      <c r="H38" s="1142">
        <v>0</v>
      </c>
      <c r="I38" s="1175">
        <v>-1</v>
      </c>
      <c r="J38" s="435"/>
      <c r="K38" s="1070"/>
      <c r="L38" s="1070"/>
    </row>
    <row r="39" spans="1:15" ht="25.5" x14ac:dyDescent="0.25">
      <c r="A39" s="435"/>
      <c r="B39" s="1139" t="s">
        <v>740</v>
      </c>
      <c r="C39" s="1140">
        <v>0</v>
      </c>
      <c r="D39" s="1140">
        <v>0</v>
      </c>
      <c r="E39" s="1140">
        <v>0</v>
      </c>
      <c r="F39" s="1140">
        <v>0</v>
      </c>
      <c r="G39" s="1141">
        <v>0</v>
      </c>
      <c r="H39" s="1142">
        <v>0</v>
      </c>
      <c r="I39" s="1175" t="s">
        <v>263</v>
      </c>
      <c r="J39" s="435"/>
      <c r="K39" s="1070"/>
      <c r="L39" s="1070"/>
    </row>
    <row r="40" spans="1:15" x14ac:dyDescent="0.25">
      <c r="A40" s="435"/>
      <c r="B40" s="1144" t="s">
        <v>512</v>
      </c>
      <c r="C40" s="1140">
        <v>3.2863099999999998E-3</v>
      </c>
      <c r="D40" s="1140">
        <v>7.9816500000000012E-2</v>
      </c>
      <c r="E40" s="1140">
        <v>0.34238755999999998</v>
      </c>
      <c r="F40" s="1140">
        <v>3.6526200000000005E-3</v>
      </c>
      <c r="G40" s="1141">
        <v>4.5532010000000005E-2</v>
      </c>
      <c r="H40" s="1142">
        <v>7.2815528538589533E-4</v>
      </c>
      <c r="I40" s="1175">
        <v>11.465575395195776</v>
      </c>
      <c r="J40" s="435"/>
      <c r="K40" s="1070"/>
      <c r="L40" s="1070"/>
    </row>
    <row r="41" spans="1:15" ht="15.75" thickBot="1" x14ac:dyDescent="0.3">
      <c r="A41" s="435"/>
      <c r="B41" s="1176" t="s">
        <v>528</v>
      </c>
      <c r="C41" s="1146">
        <v>61.096669569999982</v>
      </c>
      <c r="D41" s="1146">
        <v>75.325412720000017</v>
      </c>
      <c r="E41" s="1146">
        <v>88.560712229999993</v>
      </c>
      <c r="F41" s="1146">
        <v>71.366214190000022</v>
      </c>
      <c r="G41" s="1147">
        <v>62.530631739999968</v>
      </c>
      <c r="H41" s="1148">
        <v>1</v>
      </c>
      <c r="I41" s="1177">
        <v>-0.12380623731107365</v>
      </c>
      <c r="J41" s="435"/>
      <c r="K41" s="1070"/>
      <c r="L41" s="1070"/>
    </row>
    <row r="42" spans="1:15" ht="15" customHeight="1" x14ac:dyDescent="0.25">
      <c r="A42" s="435"/>
      <c r="B42" s="1019" t="s">
        <v>428</v>
      </c>
      <c r="C42" s="1019"/>
      <c r="D42" s="1019"/>
      <c r="E42" s="1019"/>
      <c r="F42" s="1019"/>
      <c r="G42" s="1019"/>
      <c r="H42" s="1019"/>
      <c r="I42" s="1019"/>
    </row>
    <row r="43" spans="1:15" ht="15" customHeight="1" x14ac:dyDescent="0.25">
      <c r="A43" s="435"/>
      <c r="B43" s="1258"/>
      <c r="C43" s="1258"/>
      <c r="D43" s="1258"/>
      <c r="E43" s="1258"/>
      <c r="F43" s="1258"/>
      <c r="G43" s="1258"/>
      <c r="H43" s="1258"/>
      <c r="I43" s="1258"/>
    </row>
    <row r="44" spans="1:15" ht="15" customHeight="1" x14ac:dyDescent="0.25">
      <c r="A44" s="435"/>
      <c r="B44" s="1258"/>
      <c r="C44" s="1258"/>
      <c r="D44" s="1258"/>
      <c r="E44" s="1258"/>
      <c r="F44" s="1258"/>
      <c r="G44" s="1258"/>
      <c r="H44" s="1258"/>
      <c r="I44" s="1258"/>
    </row>
    <row r="45" spans="1:15" ht="15.75" thickBot="1" x14ac:dyDescent="0.3">
      <c r="A45" s="435"/>
      <c r="B45" s="1089"/>
    </row>
    <row r="46" spans="1:15" x14ac:dyDescent="0.25">
      <c r="A46" s="435"/>
      <c r="B46" s="1178" t="s">
        <v>741</v>
      </c>
      <c r="C46" s="1179"/>
      <c r="D46" s="1179"/>
      <c r="E46" s="1179"/>
      <c r="F46" s="1179"/>
      <c r="G46" s="1179"/>
      <c r="H46" s="1179"/>
      <c r="I46" s="1179"/>
      <c r="J46" s="1179"/>
      <c r="K46" s="1179"/>
      <c r="L46" s="1179"/>
      <c r="M46" s="1179"/>
      <c r="N46" s="1180"/>
      <c r="O46" s="1047"/>
    </row>
    <row r="47" spans="1:15" x14ac:dyDescent="0.25">
      <c r="A47" s="435"/>
      <c r="B47" s="1181" t="s">
        <v>613</v>
      </c>
      <c r="C47" s="1182" t="s">
        <v>705</v>
      </c>
      <c r="D47" s="1183" t="s">
        <v>614</v>
      </c>
      <c r="E47" s="1184">
        <v>2016</v>
      </c>
      <c r="F47" s="1184"/>
      <c r="G47" s="1184"/>
      <c r="H47" s="1184"/>
      <c r="I47" s="1184"/>
      <c r="J47" s="1185">
        <v>2017</v>
      </c>
      <c r="K47" s="1185"/>
      <c r="L47" s="1185"/>
      <c r="M47" s="1185"/>
      <c r="N47" s="1186"/>
      <c r="O47" s="1047"/>
    </row>
    <row r="48" spans="1:15" x14ac:dyDescent="0.25">
      <c r="A48" s="435"/>
      <c r="B48" s="1181"/>
      <c r="C48" s="1182"/>
      <c r="D48" s="1183"/>
      <c r="E48" s="1184" t="s">
        <v>617</v>
      </c>
      <c r="F48" s="1184"/>
      <c r="G48" s="1184"/>
      <c r="H48" s="1187" t="s">
        <v>742</v>
      </c>
      <c r="I48" s="1187" t="s">
        <v>743</v>
      </c>
      <c r="J48" s="1185" t="s">
        <v>617</v>
      </c>
      <c r="K48" s="1185"/>
      <c r="L48" s="1185"/>
      <c r="M48" s="1188" t="s">
        <v>742</v>
      </c>
      <c r="N48" s="1189" t="s">
        <v>743</v>
      </c>
      <c r="O48" s="1047"/>
    </row>
    <row r="49" spans="1:15" x14ac:dyDescent="0.25">
      <c r="A49" s="435"/>
      <c r="B49" s="1181"/>
      <c r="C49" s="1182"/>
      <c r="D49" s="1183"/>
      <c r="E49" s="1190" t="s">
        <v>744</v>
      </c>
      <c r="F49" s="1190" t="s">
        <v>745</v>
      </c>
      <c r="G49" s="1190" t="s">
        <v>746</v>
      </c>
      <c r="H49" s="1187"/>
      <c r="I49" s="1187"/>
      <c r="J49" s="1191" t="s">
        <v>744</v>
      </c>
      <c r="K49" s="1191" t="s">
        <v>745</v>
      </c>
      <c r="L49" s="1191" t="s">
        <v>746</v>
      </c>
      <c r="M49" s="1188"/>
      <c r="N49" s="1189"/>
      <c r="O49" s="1047"/>
    </row>
    <row r="50" spans="1:15" x14ac:dyDescent="0.25">
      <c r="A50" s="435"/>
      <c r="B50" s="1192" t="s">
        <v>299</v>
      </c>
      <c r="C50" s="1223" t="s">
        <v>599</v>
      </c>
      <c r="D50" s="1194" t="s">
        <v>640</v>
      </c>
      <c r="E50" s="1195">
        <v>6</v>
      </c>
      <c r="F50" s="1224">
        <v>961</v>
      </c>
      <c r="G50" s="1195">
        <v>0</v>
      </c>
      <c r="H50" s="1224">
        <v>10632</v>
      </c>
      <c r="I50" s="1195">
        <v>0</v>
      </c>
      <c r="J50" s="1195">
        <v>6</v>
      </c>
      <c r="K50" s="1225">
        <v>998</v>
      </c>
      <c r="L50" s="1225">
        <v>0</v>
      </c>
      <c r="M50" s="1225">
        <v>12420</v>
      </c>
      <c r="N50" s="1249">
        <v>0</v>
      </c>
      <c r="O50" s="1047"/>
    </row>
    <row r="51" spans="1:15" x14ac:dyDescent="0.25">
      <c r="A51" s="435"/>
      <c r="B51" s="1192"/>
      <c r="C51" s="1227"/>
      <c r="D51" s="1194" t="s">
        <v>301</v>
      </c>
      <c r="E51" s="1224">
        <v>27220</v>
      </c>
      <c r="F51" s="1224">
        <v>294</v>
      </c>
      <c r="G51" s="1224">
        <v>130</v>
      </c>
      <c r="H51" s="1224">
        <v>82969</v>
      </c>
      <c r="I51" s="1224">
        <v>1633.54</v>
      </c>
      <c r="J51" s="1225">
        <v>27959</v>
      </c>
      <c r="K51" s="1225">
        <v>334</v>
      </c>
      <c r="L51" s="1225">
        <v>142</v>
      </c>
      <c r="M51" s="1225">
        <v>85864</v>
      </c>
      <c r="N51" s="1228">
        <v>2529.3719999999998</v>
      </c>
      <c r="O51" s="1047"/>
    </row>
    <row r="52" spans="1:15" x14ac:dyDescent="0.25">
      <c r="A52" s="435"/>
      <c r="B52" s="1192"/>
      <c r="C52" s="1227"/>
      <c r="D52" s="1194" t="s">
        <v>641</v>
      </c>
      <c r="E52" s="1224">
        <v>8183</v>
      </c>
      <c r="F52" s="1224">
        <v>62</v>
      </c>
      <c r="G52" s="1195">
        <v>1</v>
      </c>
      <c r="H52" s="1224">
        <v>22547</v>
      </c>
      <c r="I52" s="1195">
        <v>2.5</v>
      </c>
      <c r="J52" s="1225">
        <v>7722</v>
      </c>
      <c r="K52" s="1225">
        <v>50</v>
      </c>
      <c r="L52" s="1225">
        <v>2</v>
      </c>
      <c r="M52" s="1225">
        <v>21290</v>
      </c>
      <c r="N52" s="1228">
        <v>47.1</v>
      </c>
      <c r="O52" s="1047"/>
    </row>
    <row r="53" spans="1:15" x14ac:dyDescent="0.25">
      <c r="A53" s="435"/>
      <c r="B53" s="1192"/>
      <c r="C53" s="1227"/>
      <c r="D53" s="1194" t="s">
        <v>642</v>
      </c>
      <c r="E53" s="1224">
        <v>551</v>
      </c>
      <c r="F53" s="1224">
        <v>1</v>
      </c>
      <c r="G53" s="1224">
        <v>21</v>
      </c>
      <c r="H53" s="1224">
        <v>1657</v>
      </c>
      <c r="I53" s="1224">
        <v>163.92500000000001</v>
      </c>
      <c r="J53" s="1225">
        <v>431</v>
      </c>
      <c r="K53" s="1195">
        <v>9</v>
      </c>
      <c r="L53" s="1225">
        <v>8</v>
      </c>
      <c r="M53" s="1225">
        <v>1335</v>
      </c>
      <c r="N53" s="1228">
        <v>23.07</v>
      </c>
      <c r="O53" s="1047"/>
    </row>
    <row r="54" spans="1:15" x14ac:dyDescent="0.25">
      <c r="A54" s="435"/>
      <c r="B54" s="1192"/>
      <c r="C54" s="1229"/>
      <c r="D54" s="1230" t="s">
        <v>602</v>
      </c>
      <c r="E54" s="1259">
        <v>35960</v>
      </c>
      <c r="F54" s="1259">
        <v>1318</v>
      </c>
      <c r="G54" s="1259">
        <v>152</v>
      </c>
      <c r="H54" s="1259">
        <v>117805</v>
      </c>
      <c r="I54" s="1259">
        <v>1799.9649999999999</v>
      </c>
      <c r="J54" s="1231">
        <v>36118</v>
      </c>
      <c r="K54" s="1231">
        <v>1391</v>
      </c>
      <c r="L54" s="1231">
        <v>152</v>
      </c>
      <c r="M54" s="1231">
        <v>120909</v>
      </c>
      <c r="N54" s="1232">
        <v>2599.5419999999999</v>
      </c>
      <c r="O54" s="1047"/>
    </row>
    <row r="55" spans="1:15" x14ac:dyDescent="0.25">
      <c r="A55" s="435"/>
      <c r="B55" s="1192"/>
      <c r="C55" s="1223" t="s">
        <v>603</v>
      </c>
      <c r="D55" s="1194" t="s">
        <v>640</v>
      </c>
      <c r="E55" s="1195">
        <v>6</v>
      </c>
      <c r="F55" s="1224">
        <v>961</v>
      </c>
      <c r="G55" s="1195">
        <v>1</v>
      </c>
      <c r="H55" s="1224">
        <v>15770</v>
      </c>
      <c r="I55" s="1195">
        <v>4.5</v>
      </c>
      <c r="J55" s="1195">
        <v>4</v>
      </c>
      <c r="K55" s="1225">
        <v>1003</v>
      </c>
      <c r="L55" s="1225">
        <v>0</v>
      </c>
      <c r="M55" s="1225">
        <v>18200</v>
      </c>
      <c r="N55" s="1249">
        <v>0</v>
      </c>
      <c r="O55" s="1047"/>
    </row>
    <row r="56" spans="1:15" x14ac:dyDescent="0.25">
      <c r="A56" s="435"/>
      <c r="B56" s="1192"/>
      <c r="C56" s="1227"/>
      <c r="D56" s="1194" t="s">
        <v>301</v>
      </c>
      <c r="E56" s="1224">
        <v>26495</v>
      </c>
      <c r="F56" s="1224">
        <v>377</v>
      </c>
      <c r="G56" s="1224">
        <v>144</v>
      </c>
      <c r="H56" s="1224">
        <v>83562</v>
      </c>
      <c r="I56" s="1225">
        <v>290.91699999999997</v>
      </c>
      <c r="J56" s="1225">
        <v>27981</v>
      </c>
      <c r="K56" s="1225">
        <v>378</v>
      </c>
      <c r="L56" s="1225">
        <v>144</v>
      </c>
      <c r="M56" s="1225">
        <v>88320</v>
      </c>
      <c r="N56" s="1228">
        <v>270.43799999999999</v>
      </c>
      <c r="O56" s="1047"/>
    </row>
    <row r="57" spans="1:15" x14ac:dyDescent="0.25">
      <c r="A57" s="435"/>
      <c r="B57" s="1192"/>
      <c r="C57" s="1227"/>
      <c r="D57" s="1194" t="s">
        <v>641</v>
      </c>
      <c r="E57" s="1224">
        <v>8465</v>
      </c>
      <c r="F57" s="1224">
        <v>61</v>
      </c>
      <c r="G57" s="1224">
        <v>1</v>
      </c>
      <c r="H57" s="1224">
        <v>23334</v>
      </c>
      <c r="I57" s="1195">
        <v>2.5</v>
      </c>
      <c r="J57" s="1225">
        <v>8046</v>
      </c>
      <c r="K57" s="1225">
        <v>47</v>
      </c>
      <c r="L57" s="1225">
        <v>1</v>
      </c>
      <c r="M57" s="1225">
        <v>22153</v>
      </c>
      <c r="N57" s="1228">
        <v>0</v>
      </c>
      <c r="O57" s="1047"/>
    </row>
    <row r="58" spans="1:15" x14ac:dyDescent="0.25">
      <c r="A58" s="435"/>
      <c r="B58" s="1192"/>
      <c r="C58" s="1227"/>
      <c r="D58" s="1194" t="s">
        <v>642</v>
      </c>
      <c r="E58" s="1224">
        <v>438</v>
      </c>
      <c r="F58" s="1224">
        <v>1</v>
      </c>
      <c r="G58" s="1224">
        <v>10</v>
      </c>
      <c r="H58" s="1224">
        <v>1269</v>
      </c>
      <c r="I58" s="1225">
        <v>12</v>
      </c>
      <c r="J58" s="1225">
        <v>386</v>
      </c>
      <c r="K58" s="1195">
        <v>8</v>
      </c>
      <c r="L58" s="1225">
        <v>7</v>
      </c>
      <c r="M58" s="1225">
        <v>1194</v>
      </c>
      <c r="N58" s="1228">
        <v>0</v>
      </c>
      <c r="O58" s="1047"/>
    </row>
    <row r="59" spans="1:15" x14ac:dyDescent="0.25">
      <c r="A59" s="435"/>
      <c r="B59" s="1192"/>
      <c r="C59" s="1229"/>
      <c r="D59" s="1230" t="s">
        <v>605</v>
      </c>
      <c r="E59" s="1231">
        <v>35404</v>
      </c>
      <c r="F59" s="1231">
        <v>1400</v>
      </c>
      <c r="G59" s="1231">
        <v>156</v>
      </c>
      <c r="H59" s="1231">
        <v>123935</v>
      </c>
      <c r="I59" s="1231">
        <v>309.91699999999997</v>
      </c>
      <c r="J59" s="1231">
        <v>36417</v>
      </c>
      <c r="K59" s="1231">
        <v>1436</v>
      </c>
      <c r="L59" s="1231">
        <v>152</v>
      </c>
      <c r="M59" s="1231">
        <v>129867</v>
      </c>
      <c r="N59" s="1232">
        <v>270.43799999999999</v>
      </c>
      <c r="O59" s="1047"/>
    </row>
    <row r="60" spans="1:15" ht="15.75" thickBot="1" x14ac:dyDescent="0.3">
      <c r="A60" s="435"/>
      <c r="B60" s="1201" t="s">
        <v>643</v>
      </c>
      <c r="C60" s="1202"/>
      <c r="D60" s="1202"/>
      <c r="E60" s="1203">
        <f>+E54+E59</f>
        <v>71364</v>
      </c>
      <c r="F60" s="1203">
        <f t="shared" ref="F60:N60" si="0">+F54+F59</f>
        <v>2718</v>
      </c>
      <c r="G60" s="1203">
        <f t="shared" si="0"/>
        <v>308</v>
      </c>
      <c r="H60" s="1203">
        <f t="shared" si="0"/>
        <v>241740</v>
      </c>
      <c r="I60" s="1203">
        <f t="shared" si="0"/>
        <v>2109.8820000000001</v>
      </c>
      <c r="J60" s="1203">
        <f t="shared" si="0"/>
        <v>72535</v>
      </c>
      <c r="K60" s="1203">
        <f t="shared" si="0"/>
        <v>2827</v>
      </c>
      <c r="L60" s="1203">
        <f t="shared" si="0"/>
        <v>304</v>
      </c>
      <c r="M60" s="1203">
        <f t="shared" si="0"/>
        <v>250776</v>
      </c>
      <c r="N60" s="1204">
        <f t="shared" si="0"/>
        <v>2869.98</v>
      </c>
      <c r="O60" s="1047"/>
    </row>
    <row r="61" spans="1:15" x14ac:dyDescent="0.25">
      <c r="B61" s="1251" t="s">
        <v>870</v>
      </c>
      <c r="C61" s="1252"/>
      <c r="D61" s="1252"/>
      <c r="E61" s="1252"/>
      <c r="F61" s="1252"/>
      <c r="G61" s="1252"/>
      <c r="H61" s="1252"/>
      <c r="I61" s="1252"/>
      <c r="J61" s="1102"/>
      <c r="K61" s="1102"/>
      <c r="L61" s="1102"/>
      <c r="M61" s="1102"/>
      <c r="N61" s="1103"/>
      <c r="O61" s="1047"/>
    </row>
    <row r="62" spans="1:15" x14ac:dyDescent="0.25">
      <c r="B62" s="1251" t="s">
        <v>871</v>
      </c>
      <c r="C62" s="1252"/>
      <c r="D62" s="1252"/>
      <c r="E62" s="1252"/>
      <c r="F62" s="1252"/>
      <c r="G62" s="1252"/>
      <c r="H62" s="1252"/>
      <c r="I62" s="1252"/>
      <c r="J62" s="1260"/>
      <c r="K62" s="1261"/>
      <c r="L62" s="1261"/>
      <c r="M62" s="1261"/>
      <c r="N62" s="1261"/>
      <c r="O62" s="1261"/>
    </row>
    <row r="63" spans="1:15" x14ac:dyDescent="0.25">
      <c r="B63" s="1206" t="s">
        <v>663</v>
      </c>
      <c r="C63" s="1206"/>
      <c r="D63" s="1206"/>
      <c r="E63" s="1206"/>
      <c r="F63" s="1206"/>
      <c r="G63" s="1206"/>
      <c r="H63" s="1206"/>
      <c r="I63" s="1206"/>
      <c r="J63" s="1206"/>
      <c r="K63" s="1206"/>
      <c r="L63" s="1206"/>
      <c r="M63" s="1206"/>
      <c r="N63" s="1206"/>
      <c r="O63" s="1046"/>
    </row>
  </sheetData>
  <mergeCells count="48">
    <mergeCell ref="B60:D60"/>
    <mergeCell ref="B61:I61"/>
    <mergeCell ref="B62:I62"/>
    <mergeCell ref="J62:O62"/>
    <mergeCell ref="B63:N63"/>
    <mergeCell ref="J48:L48"/>
    <mergeCell ref="M48:M49"/>
    <mergeCell ref="N48:N49"/>
    <mergeCell ref="B50:B59"/>
    <mergeCell ref="C50:C54"/>
    <mergeCell ref="C55:C59"/>
    <mergeCell ref="B42:I42"/>
    <mergeCell ref="B46:N46"/>
    <mergeCell ref="B47:B49"/>
    <mergeCell ref="C47:C49"/>
    <mergeCell ref="D47:D49"/>
    <mergeCell ref="E47:I47"/>
    <mergeCell ref="J47:N47"/>
    <mergeCell ref="E48:G48"/>
    <mergeCell ref="H48:H49"/>
    <mergeCell ref="I48:I49"/>
    <mergeCell ref="B30:D30"/>
    <mergeCell ref="B31:K31"/>
    <mergeCell ref="B34:B35"/>
    <mergeCell ref="C34:G34"/>
    <mergeCell ref="H34:H35"/>
    <mergeCell ref="I34:I35"/>
    <mergeCell ref="K18:K19"/>
    <mergeCell ref="B20:B24"/>
    <mergeCell ref="C23:D23"/>
    <mergeCell ref="C24:D24"/>
    <mergeCell ref="B25:B29"/>
    <mergeCell ref="C28:D28"/>
    <mergeCell ref="C29:D29"/>
    <mergeCell ref="B10:B14"/>
    <mergeCell ref="B15:C15"/>
    <mergeCell ref="B16:J16"/>
    <mergeCell ref="B18:B19"/>
    <mergeCell ref="C18:C19"/>
    <mergeCell ref="D18:D19"/>
    <mergeCell ref="E18:I18"/>
    <mergeCell ref="J18:J19"/>
    <mergeCell ref="B4:B5"/>
    <mergeCell ref="C4:C5"/>
    <mergeCell ref="D4:H4"/>
    <mergeCell ref="I4:I5"/>
    <mergeCell ref="J4:J5"/>
    <mergeCell ref="B6:B9"/>
  </mergeCells>
  <pageMargins left="0.7" right="0.7" top="0.75" bottom="0.75" header="0.3" footer="0.3"/>
  <pageSetup paperSize="183" scale="44"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pageSetUpPr fitToPage="1"/>
  </sheetPr>
  <dimension ref="A1:O73"/>
  <sheetViews>
    <sheetView workbookViewId="0">
      <selection activeCell="M35" sqref="M35"/>
    </sheetView>
  </sheetViews>
  <sheetFormatPr baseColWidth="10" defaultRowHeight="15" x14ac:dyDescent="0.25"/>
  <cols>
    <col min="1" max="1" width="17.7109375" style="102" customWidth="1"/>
    <col min="2" max="2" width="30.28515625" style="102" bestFit="1" customWidth="1"/>
    <col min="3" max="3" width="34" style="102" customWidth="1"/>
    <col min="4" max="4" width="32.140625" style="102" customWidth="1"/>
    <col min="5" max="5" width="19.7109375" style="102" customWidth="1"/>
    <col min="6" max="8" width="11.42578125" style="102"/>
    <col min="9" max="9" width="11.85546875" style="102" customWidth="1"/>
    <col min="10" max="16384" width="11.42578125" style="102"/>
  </cols>
  <sheetData>
    <row r="1" spans="1:13" x14ac:dyDescent="0.25">
      <c r="B1" s="931" t="s">
        <v>872</v>
      </c>
    </row>
    <row r="2" spans="1:13" ht="15.75" thickBot="1" x14ac:dyDescent="0.3">
      <c r="B2" s="1150"/>
    </row>
    <row r="3" spans="1:13" ht="15" customHeight="1" x14ac:dyDescent="0.25">
      <c r="A3" s="435"/>
      <c r="B3" s="934" t="s">
        <v>705</v>
      </c>
      <c r="C3" s="935" t="s">
        <v>706</v>
      </c>
      <c r="D3" s="936" t="s">
        <v>707</v>
      </c>
      <c r="E3" s="937"/>
      <c r="F3" s="937"/>
      <c r="G3" s="937"/>
      <c r="H3" s="937"/>
      <c r="I3" s="1063" t="s">
        <v>7</v>
      </c>
      <c r="J3" s="1064" t="s">
        <v>8</v>
      </c>
      <c r="K3" s="435"/>
    </row>
    <row r="4" spans="1:13" x14ac:dyDescent="0.25">
      <c r="A4" s="435"/>
      <c r="B4" s="940"/>
      <c r="C4" s="941"/>
      <c r="D4" s="942">
        <v>2013</v>
      </c>
      <c r="E4" s="942">
        <v>2014</v>
      </c>
      <c r="F4" s="942">
        <v>2015</v>
      </c>
      <c r="G4" s="942">
        <v>2016</v>
      </c>
      <c r="H4" s="1065">
        <v>2017</v>
      </c>
      <c r="I4" s="1066"/>
      <c r="J4" s="1067"/>
      <c r="K4" s="435"/>
    </row>
    <row r="5" spans="1:13" x14ac:dyDescent="0.25">
      <c r="A5" s="435"/>
      <c r="B5" s="1068" t="s">
        <v>708</v>
      </c>
      <c r="C5" s="409" t="s">
        <v>690</v>
      </c>
      <c r="D5" s="947">
        <v>27</v>
      </c>
      <c r="E5" s="947">
        <v>59</v>
      </c>
      <c r="F5" s="947">
        <v>56</v>
      </c>
      <c r="G5" s="947">
        <v>18</v>
      </c>
      <c r="H5" s="948">
        <v>11</v>
      </c>
      <c r="I5" s="1255">
        <v>1</v>
      </c>
      <c r="J5" s="1112">
        <v>-0.38888888888888884</v>
      </c>
      <c r="K5" s="435"/>
      <c r="L5" s="1070"/>
      <c r="M5" s="1070"/>
    </row>
    <row r="6" spans="1:13" x14ac:dyDescent="0.25">
      <c r="A6" s="435"/>
      <c r="B6" s="1071"/>
      <c r="C6" s="409" t="s">
        <v>691</v>
      </c>
      <c r="D6" s="947" t="s">
        <v>862</v>
      </c>
      <c r="E6" s="947" t="s">
        <v>862</v>
      </c>
      <c r="F6" s="947">
        <v>1</v>
      </c>
      <c r="G6" s="947" t="s">
        <v>862</v>
      </c>
      <c r="H6" s="948" t="s">
        <v>862</v>
      </c>
      <c r="I6" s="1255">
        <v>0</v>
      </c>
      <c r="J6" s="1112" t="s">
        <v>263</v>
      </c>
      <c r="K6" s="435"/>
      <c r="L6" s="1070"/>
      <c r="M6" s="1070"/>
    </row>
    <row r="7" spans="1:13" x14ac:dyDescent="0.25">
      <c r="A7" s="435"/>
      <c r="B7" s="1071"/>
      <c r="C7" s="409" t="s">
        <v>692</v>
      </c>
      <c r="D7" s="947">
        <v>1</v>
      </c>
      <c r="E7" s="947" t="s">
        <v>862</v>
      </c>
      <c r="F7" s="947" t="s">
        <v>862</v>
      </c>
      <c r="G7" s="947" t="s">
        <v>862</v>
      </c>
      <c r="H7" s="948" t="s">
        <v>862</v>
      </c>
      <c r="I7" s="1255">
        <v>0</v>
      </c>
      <c r="J7" s="1112" t="s">
        <v>263</v>
      </c>
      <c r="K7" s="435"/>
      <c r="L7" s="1070"/>
      <c r="M7" s="1070"/>
    </row>
    <row r="8" spans="1:13" x14ac:dyDescent="0.25">
      <c r="A8" s="435"/>
      <c r="B8" s="1072"/>
      <c r="C8" s="1073" t="s">
        <v>709</v>
      </c>
      <c r="D8" s="955">
        <v>28</v>
      </c>
      <c r="E8" s="955">
        <v>59</v>
      </c>
      <c r="F8" s="955">
        <v>57</v>
      </c>
      <c r="G8" s="955">
        <v>18</v>
      </c>
      <c r="H8" s="955">
        <v>11</v>
      </c>
      <c r="I8" s="1257">
        <v>1</v>
      </c>
      <c r="J8" s="1114">
        <v>-0.38888888888888884</v>
      </c>
      <c r="K8" s="435"/>
      <c r="L8" s="1070"/>
      <c r="M8" s="1070"/>
    </row>
    <row r="9" spans="1:13" x14ac:dyDescent="0.25">
      <c r="A9" s="435"/>
      <c r="B9" s="946" t="s">
        <v>710</v>
      </c>
      <c r="C9" s="409" t="s">
        <v>698</v>
      </c>
      <c r="D9" s="947">
        <v>225</v>
      </c>
      <c r="E9" s="947">
        <v>153</v>
      </c>
      <c r="F9" s="947">
        <v>125</v>
      </c>
      <c r="G9" s="947">
        <v>76</v>
      </c>
      <c r="H9" s="948">
        <v>62</v>
      </c>
      <c r="I9" s="1255">
        <v>0.9538461538461539</v>
      </c>
      <c r="J9" s="1112">
        <v>-0.18421052631578949</v>
      </c>
      <c r="K9" s="435"/>
      <c r="L9" s="1070"/>
      <c r="M9" s="1070"/>
    </row>
    <row r="10" spans="1:13" x14ac:dyDescent="0.25">
      <c r="A10" s="435"/>
      <c r="B10" s="952"/>
      <c r="C10" s="409" t="s">
        <v>699</v>
      </c>
      <c r="D10" s="947" t="s">
        <v>862</v>
      </c>
      <c r="E10" s="947" t="s">
        <v>862</v>
      </c>
      <c r="F10" s="947" t="s">
        <v>862</v>
      </c>
      <c r="G10" s="947">
        <v>1</v>
      </c>
      <c r="H10" s="948">
        <v>2</v>
      </c>
      <c r="I10" s="1255">
        <v>3.0769230769230771E-2</v>
      </c>
      <c r="J10" s="1112">
        <v>1</v>
      </c>
      <c r="K10" s="435"/>
      <c r="L10" s="1070"/>
      <c r="M10" s="1070"/>
    </row>
    <row r="11" spans="1:13" x14ac:dyDescent="0.25">
      <c r="A11" s="435"/>
      <c r="B11" s="952"/>
      <c r="C11" s="409" t="s">
        <v>700</v>
      </c>
      <c r="D11" s="947" t="s">
        <v>862</v>
      </c>
      <c r="E11" s="947" t="s">
        <v>862</v>
      </c>
      <c r="F11" s="947">
        <v>1</v>
      </c>
      <c r="G11" s="947" t="s">
        <v>862</v>
      </c>
      <c r="H11" s="948" t="s">
        <v>862</v>
      </c>
      <c r="I11" s="1255">
        <v>0</v>
      </c>
      <c r="J11" s="1112" t="s">
        <v>263</v>
      </c>
      <c r="K11" s="435"/>
      <c r="L11" s="1070"/>
      <c r="M11" s="1070"/>
    </row>
    <row r="12" spans="1:13" x14ac:dyDescent="0.25">
      <c r="A12" s="435"/>
      <c r="B12" s="952"/>
      <c r="C12" s="409" t="s">
        <v>701</v>
      </c>
      <c r="D12" s="947">
        <v>1</v>
      </c>
      <c r="E12" s="947">
        <v>1</v>
      </c>
      <c r="F12" s="947" t="s">
        <v>862</v>
      </c>
      <c r="G12" s="947">
        <v>1</v>
      </c>
      <c r="H12" s="948">
        <v>1</v>
      </c>
      <c r="I12" s="1255">
        <v>1.5384615384615385E-2</v>
      </c>
      <c r="J12" s="1112">
        <v>0</v>
      </c>
      <c r="K12" s="435"/>
      <c r="L12" s="1070"/>
      <c r="M12" s="1070"/>
    </row>
    <row r="13" spans="1:13" x14ac:dyDescent="0.25">
      <c r="A13" s="435"/>
      <c r="B13" s="953"/>
      <c r="C13" s="1262" t="s">
        <v>711</v>
      </c>
      <c r="D13" s="955">
        <v>226</v>
      </c>
      <c r="E13" s="955">
        <v>154</v>
      </c>
      <c r="F13" s="955">
        <v>126</v>
      </c>
      <c r="G13" s="955">
        <v>78</v>
      </c>
      <c r="H13" s="955">
        <v>65</v>
      </c>
      <c r="I13" s="1257">
        <v>1</v>
      </c>
      <c r="J13" s="1114">
        <v>-0.16666666666666663</v>
      </c>
      <c r="K13" s="435"/>
      <c r="L13" s="1070"/>
      <c r="M13" s="1070"/>
    </row>
    <row r="14" spans="1:13" ht="15.75" thickBot="1" x14ac:dyDescent="0.3">
      <c r="A14" s="435"/>
      <c r="B14" s="962" t="s">
        <v>652</v>
      </c>
      <c r="C14" s="963"/>
      <c r="D14" s="964">
        <v>254</v>
      </c>
      <c r="E14" s="964">
        <v>213</v>
      </c>
      <c r="F14" s="964">
        <v>183</v>
      </c>
      <c r="G14" s="964">
        <v>96</v>
      </c>
      <c r="H14" s="1074">
        <v>76</v>
      </c>
      <c r="I14" s="1214"/>
      <c r="J14" s="1116">
        <v>-0.20833333333333337</v>
      </c>
      <c r="K14" s="435"/>
      <c r="M14" s="1070"/>
    </row>
    <row r="15" spans="1:13" ht="15" customHeight="1" x14ac:dyDescent="0.25">
      <c r="A15" s="435"/>
      <c r="B15" s="968" t="s">
        <v>20</v>
      </c>
      <c r="C15" s="968"/>
      <c r="D15" s="968"/>
      <c r="E15" s="968"/>
      <c r="F15" s="968"/>
      <c r="G15" s="968"/>
      <c r="H15" s="968"/>
      <c r="I15" s="968"/>
      <c r="J15" s="968"/>
    </row>
    <row r="16" spans="1:13" ht="15.75" thickBot="1" x14ac:dyDescent="0.3">
      <c r="A16" s="435"/>
      <c r="B16" s="1150"/>
    </row>
    <row r="17" spans="1:14" ht="15" customHeight="1" x14ac:dyDescent="0.25">
      <c r="A17" s="435"/>
      <c r="B17" s="969" t="s">
        <v>712</v>
      </c>
      <c r="C17" s="937" t="s">
        <v>713</v>
      </c>
      <c r="D17" s="937" t="s">
        <v>25</v>
      </c>
      <c r="E17" s="970" t="s">
        <v>714</v>
      </c>
      <c r="F17" s="970"/>
      <c r="G17" s="970"/>
      <c r="H17" s="970"/>
      <c r="I17" s="970"/>
      <c r="J17" s="971" t="s">
        <v>7</v>
      </c>
      <c r="K17" s="972" t="s">
        <v>8</v>
      </c>
      <c r="L17" s="435"/>
    </row>
    <row r="18" spans="1:14" x14ac:dyDescent="0.25">
      <c r="A18" s="435"/>
      <c r="B18" s="973"/>
      <c r="C18" s="974"/>
      <c r="D18" s="974"/>
      <c r="E18" s="975" t="s">
        <v>715</v>
      </c>
      <c r="F18" s="975" t="s">
        <v>716</v>
      </c>
      <c r="G18" s="975" t="s">
        <v>717</v>
      </c>
      <c r="H18" s="975" t="s">
        <v>718</v>
      </c>
      <c r="I18" s="976" t="s">
        <v>719</v>
      </c>
      <c r="J18" s="977"/>
      <c r="K18" s="978"/>
      <c r="L18" s="435"/>
    </row>
    <row r="19" spans="1:14" x14ac:dyDescent="0.25">
      <c r="A19" s="435"/>
      <c r="B19" s="979" t="s">
        <v>720</v>
      </c>
      <c r="C19" s="980" t="s">
        <v>873</v>
      </c>
      <c r="D19" s="981" t="s">
        <v>874</v>
      </c>
      <c r="E19" s="1235">
        <v>0</v>
      </c>
      <c r="F19" s="1235">
        <v>0.33446894999999999</v>
      </c>
      <c r="G19" s="1235">
        <v>0.28119643</v>
      </c>
      <c r="H19" s="1235">
        <v>0.7057929300000001</v>
      </c>
      <c r="I19" s="1236">
        <v>0.50719197000000005</v>
      </c>
      <c r="J19" s="1263">
        <v>0.63240588851522628</v>
      </c>
      <c r="K19" s="1243">
        <v>-0.28138700680949014</v>
      </c>
      <c r="L19" s="435"/>
      <c r="M19" s="1070"/>
      <c r="N19" s="1070"/>
    </row>
    <row r="20" spans="1:14" x14ac:dyDescent="0.25">
      <c r="A20" s="435"/>
      <c r="B20" s="986"/>
      <c r="C20" s="980" t="s">
        <v>875</v>
      </c>
      <c r="D20" s="981" t="s">
        <v>876</v>
      </c>
      <c r="E20" s="1235">
        <v>0.14081268</v>
      </c>
      <c r="F20" s="1235">
        <v>0.24276697</v>
      </c>
      <c r="G20" s="1235">
        <v>5.6312200000000007E-2</v>
      </c>
      <c r="H20" s="1235">
        <v>0</v>
      </c>
      <c r="I20" s="1236">
        <v>0.27635854000000004</v>
      </c>
      <c r="J20" s="1263">
        <v>0.34458504545620211</v>
      </c>
      <c r="K20" s="1243" t="s">
        <v>263</v>
      </c>
      <c r="L20" s="435"/>
      <c r="M20" s="1070"/>
      <c r="N20" s="1070"/>
    </row>
    <row r="21" spans="1:14" x14ac:dyDescent="0.25">
      <c r="A21" s="435"/>
      <c r="B21" s="986"/>
      <c r="C21" s="1264" t="s">
        <v>877</v>
      </c>
      <c r="D21" s="981" t="s">
        <v>48</v>
      </c>
      <c r="E21" s="1235">
        <v>0</v>
      </c>
      <c r="F21" s="1235">
        <v>0</v>
      </c>
      <c r="G21" s="1235">
        <v>0</v>
      </c>
      <c r="H21" s="1235">
        <v>0</v>
      </c>
      <c r="I21" s="1236">
        <v>1.126136E-2</v>
      </c>
      <c r="J21" s="1263">
        <v>1.4041528253473389E-2</v>
      </c>
      <c r="K21" s="1243" t="s">
        <v>263</v>
      </c>
      <c r="L21" s="435"/>
      <c r="M21" s="1070"/>
      <c r="N21" s="1070"/>
    </row>
    <row r="22" spans="1:14" x14ac:dyDescent="0.25">
      <c r="A22" s="435"/>
      <c r="B22" s="986"/>
      <c r="C22" s="987" t="s">
        <v>61</v>
      </c>
      <c r="D22" s="988"/>
      <c r="E22" s="1235">
        <v>2.0244548199999999</v>
      </c>
      <c r="F22" s="1235">
        <v>1.8936614899999997</v>
      </c>
      <c r="G22" s="1235">
        <v>4.9625990900000003</v>
      </c>
      <c r="H22" s="1235">
        <v>0.40759233999999983</v>
      </c>
      <c r="I22" s="1236">
        <v>7.1919999999999996E-3</v>
      </c>
      <c r="J22" s="1263">
        <v>8.9675377750982662E-3</v>
      </c>
      <c r="K22" s="1243">
        <v>-0.98235491864248481</v>
      </c>
      <c r="L22" s="435"/>
      <c r="M22" s="1070"/>
      <c r="N22" s="1070"/>
    </row>
    <row r="23" spans="1:14" ht="25.5" customHeight="1" x14ac:dyDescent="0.25">
      <c r="A23" s="435"/>
      <c r="B23" s="989"/>
      <c r="C23" s="990" t="s">
        <v>12</v>
      </c>
      <c r="D23" s="991"/>
      <c r="E23" s="1239">
        <v>2.1652674999999997</v>
      </c>
      <c r="F23" s="1239">
        <v>2.4708974099999996</v>
      </c>
      <c r="G23" s="1239">
        <v>5.3001077200000006</v>
      </c>
      <c r="H23" s="1239">
        <v>1.11338527</v>
      </c>
      <c r="I23" s="1240">
        <v>0.80200387000000006</v>
      </c>
      <c r="J23" s="1265">
        <v>1</v>
      </c>
      <c r="K23" s="1266">
        <v>-0.27967084565435285</v>
      </c>
      <c r="L23" s="435"/>
      <c r="M23" s="1070"/>
      <c r="N23" s="1070"/>
    </row>
    <row r="24" spans="1:14" x14ac:dyDescent="0.25">
      <c r="A24" s="435"/>
      <c r="B24" s="979" t="s">
        <v>728</v>
      </c>
      <c r="C24" s="980" t="s">
        <v>878</v>
      </c>
      <c r="D24" s="981" t="s">
        <v>439</v>
      </c>
      <c r="E24" s="1235">
        <v>2.5548292300000002</v>
      </c>
      <c r="F24" s="1235">
        <v>2.4624028900000003</v>
      </c>
      <c r="G24" s="1235">
        <v>1.4903634100000001</v>
      </c>
      <c r="H24" s="1235">
        <v>1.3254564</v>
      </c>
      <c r="I24" s="1236">
        <v>1.43665697</v>
      </c>
      <c r="J24" s="1263">
        <v>0.58215696682135509</v>
      </c>
      <c r="K24" s="1243">
        <v>8.3896060255169491E-2</v>
      </c>
      <c r="L24" s="435"/>
      <c r="M24" s="1070"/>
      <c r="N24" s="1070"/>
    </row>
    <row r="25" spans="1:14" ht="15" customHeight="1" x14ac:dyDescent="0.25">
      <c r="A25" s="435"/>
      <c r="B25" s="986"/>
      <c r="C25" s="980" t="s">
        <v>879</v>
      </c>
      <c r="D25" s="981" t="s">
        <v>880</v>
      </c>
      <c r="E25" s="1235">
        <v>1.1202272900000001</v>
      </c>
      <c r="F25" s="1235">
        <v>1.0502158300000002</v>
      </c>
      <c r="G25" s="1235">
        <v>0.87553459</v>
      </c>
      <c r="H25" s="1235">
        <v>0.62587792000000009</v>
      </c>
      <c r="I25" s="1236">
        <v>0.60959507999999996</v>
      </c>
      <c r="J25" s="1263">
        <v>0.2470179243706459</v>
      </c>
      <c r="K25" s="1243">
        <v>-2.6016000053173505E-2</v>
      </c>
      <c r="L25" s="435"/>
      <c r="M25" s="1070"/>
      <c r="N25" s="1070"/>
    </row>
    <row r="26" spans="1:14" x14ac:dyDescent="0.25">
      <c r="A26" s="435"/>
      <c r="B26" s="986"/>
      <c r="C26" s="980" t="s">
        <v>881</v>
      </c>
      <c r="D26" s="981" t="s">
        <v>882</v>
      </c>
      <c r="E26" s="1235">
        <v>0.68843971999999998</v>
      </c>
      <c r="F26" s="1235">
        <v>0.61012953000000003</v>
      </c>
      <c r="G26" s="1235">
        <v>0.48273975000000008</v>
      </c>
      <c r="H26" s="1235">
        <v>0.1967149</v>
      </c>
      <c r="I26" s="1236">
        <v>0.18429514000000002</v>
      </c>
      <c r="J26" s="1263">
        <v>7.4679413348279655E-2</v>
      </c>
      <c r="K26" s="1243">
        <v>-6.3135837702177011E-2</v>
      </c>
      <c r="L26" s="435"/>
      <c r="M26" s="1070"/>
      <c r="N26" s="1070"/>
    </row>
    <row r="27" spans="1:14" x14ac:dyDescent="0.25">
      <c r="A27" s="435"/>
      <c r="B27" s="986"/>
      <c r="C27" s="987" t="s">
        <v>61</v>
      </c>
      <c r="D27" s="988"/>
      <c r="E27" s="1235">
        <v>0.26732189999999995</v>
      </c>
      <c r="F27" s="1235">
        <v>0.71079582000000008</v>
      </c>
      <c r="G27" s="1235">
        <v>0.43953667999999996</v>
      </c>
      <c r="H27" s="1235">
        <v>0.23109390000000002</v>
      </c>
      <c r="I27" s="1236">
        <v>0.23726999999999995</v>
      </c>
      <c r="J27" s="1263">
        <v>9.6145695459719169E-2</v>
      </c>
      <c r="K27" s="1243">
        <v>2.672549989419859E-2</v>
      </c>
      <c r="L27" s="435"/>
      <c r="M27" s="1070"/>
      <c r="N27" s="1070"/>
    </row>
    <row r="28" spans="1:14" x14ac:dyDescent="0.25">
      <c r="A28" s="435"/>
      <c r="B28" s="989"/>
      <c r="C28" s="990" t="s">
        <v>735</v>
      </c>
      <c r="D28" s="991"/>
      <c r="E28" s="1239">
        <v>4.6308181399999997</v>
      </c>
      <c r="F28" s="1239">
        <v>4.8335440700000012</v>
      </c>
      <c r="G28" s="1239">
        <v>3.2881744299999998</v>
      </c>
      <c r="H28" s="1239">
        <v>2.3791431199999997</v>
      </c>
      <c r="I28" s="1240">
        <v>2.4678171900000003</v>
      </c>
      <c r="J28" s="1265">
        <v>1</v>
      </c>
      <c r="K28" s="1266">
        <v>3.7271431573229874E-2</v>
      </c>
      <c r="L28" s="435"/>
      <c r="M28" s="1070"/>
      <c r="N28" s="1070"/>
    </row>
    <row r="29" spans="1:14" ht="15.75" thickBot="1" x14ac:dyDescent="0.3">
      <c r="A29" s="435"/>
      <c r="B29" s="998" t="s">
        <v>883</v>
      </c>
      <c r="C29" s="998"/>
      <c r="D29" s="999"/>
      <c r="E29" s="1244">
        <v>6.7960856399999994</v>
      </c>
      <c r="F29" s="1244">
        <v>7.3044414800000004</v>
      </c>
      <c r="G29" s="1244">
        <v>8.5882821499999995</v>
      </c>
      <c r="H29" s="1244">
        <v>3.4925283899999999</v>
      </c>
      <c r="I29" s="1245">
        <v>3.2698210600000004</v>
      </c>
      <c r="J29" s="1267"/>
      <c r="K29" s="1268">
        <v>-6.3766791599366046E-2</v>
      </c>
      <c r="L29" s="435"/>
      <c r="M29" s="1070"/>
      <c r="N29" s="1070"/>
    </row>
    <row r="30" spans="1:14" ht="15" customHeight="1" x14ac:dyDescent="0.25">
      <c r="A30" s="435"/>
      <c r="B30" s="968" t="s">
        <v>20</v>
      </c>
      <c r="C30" s="968"/>
      <c r="D30" s="968"/>
      <c r="E30" s="968"/>
      <c r="F30" s="968"/>
      <c r="G30" s="968"/>
      <c r="H30" s="968"/>
      <c r="I30" s="968"/>
      <c r="J30" s="968"/>
      <c r="K30" s="968"/>
    </row>
    <row r="31" spans="1:14" x14ac:dyDescent="0.25">
      <c r="A31" s="435"/>
      <c r="B31" s="1079" t="s">
        <v>737</v>
      </c>
    </row>
    <row r="32" spans="1:14" ht="15.75" thickBot="1" x14ac:dyDescent="0.3">
      <c r="A32" s="435"/>
      <c r="B32" s="1150"/>
    </row>
    <row r="33" spans="1:15" x14ac:dyDescent="0.25">
      <c r="A33" s="435"/>
      <c r="B33" s="969" t="s">
        <v>738</v>
      </c>
      <c r="C33" s="970" t="s">
        <v>739</v>
      </c>
      <c r="D33" s="970"/>
      <c r="E33" s="970"/>
      <c r="F33" s="970"/>
      <c r="G33" s="970"/>
      <c r="H33" s="971" t="s">
        <v>7</v>
      </c>
      <c r="I33" s="972" t="s">
        <v>8</v>
      </c>
      <c r="J33" s="435"/>
    </row>
    <row r="34" spans="1:15" x14ac:dyDescent="0.25">
      <c r="A34" s="435"/>
      <c r="B34" s="973"/>
      <c r="C34" s="1007" t="s">
        <v>715</v>
      </c>
      <c r="D34" s="1007" t="s">
        <v>716</v>
      </c>
      <c r="E34" s="1007" t="s">
        <v>717</v>
      </c>
      <c r="F34" s="1007" t="s">
        <v>718</v>
      </c>
      <c r="G34" s="1008" t="s">
        <v>719</v>
      </c>
      <c r="H34" s="977"/>
      <c r="I34" s="978"/>
      <c r="J34" s="435"/>
    </row>
    <row r="35" spans="1:15" x14ac:dyDescent="0.25">
      <c r="A35" s="435"/>
      <c r="B35" s="1139" t="s">
        <v>508</v>
      </c>
      <c r="C35" s="1215">
        <v>3.1298960000000001E-2</v>
      </c>
      <c r="D35" s="1215">
        <v>4.512697999999999E-2</v>
      </c>
      <c r="E35" s="1215">
        <v>3.4046930000000003E-2</v>
      </c>
      <c r="F35" s="1215">
        <v>1.2151929999999998E-2</v>
      </c>
      <c r="G35" s="1216">
        <v>6.90334E-3</v>
      </c>
      <c r="H35" s="1217">
        <v>1.48805385269596E-2</v>
      </c>
      <c r="I35" s="1218">
        <v>-0.43191410747099424</v>
      </c>
      <c r="J35" s="435"/>
      <c r="K35" s="1070"/>
      <c r="L35" s="1070"/>
    </row>
    <row r="36" spans="1:15" ht="25.5" x14ac:dyDescent="0.25">
      <c r="A36" s="435"/>
      <c r="B36" s="1139" t="s">
        <v>509</v>
      </c>
      <c r="C36" s="1215">
        <v>0.86795834999999999</v>
      </c>
      <c r="D36" s="1215">
        <v>0.90496101000000018</v>
      </c>
      <c r="E36" s="1215">
        <v>0.60811926000000005</v>
      </c>
      <c r="F36" s="1215">
        <v>0.43843840000000012</v>
      </c>
      <c r="G36" s="1216">
        <v>0.45700816999999999</v>
      </c>
      <c r="H36" s="1217">
        <v>0.98510687302382638</v>
      </c>
      <c r="I36" s="1218">
        <v>4.2354342137914669E-2</v>
      </c>
      <c r="J36" s="435"/>
      <c r="K36" s="1070"/>
      <c r="L36" s="1070"/>
    </row>
    <row r="37" spans="1:15" ht="25.5" x14ac:dyDescent="0.25">
      <c r="A37" s="435"/>
      <c r="B37" s="1144" t="s">
        <v>510</v>
      </c>
      <c r="C37" s="1215">
        <v>0</v>
      </c>
      <c r="D37" s="1215">
        <v>0</v>
      </c>
      <c r="E37" s="1215">
        <v>0</v>
      </c>
      <c r="F37" s="1215">
        <v>0</v>
      </c>
      <c r="G37" s="1216">
        <v>0</v>
      </c>
      <c r="H37" s="1217">
        <v>0</v>
      </c>
      <c r="I37" s="1218" t="s">
        <v>263</v>
      </c>
      <c r="J37" s="435"/>
      <c r="K37" s="1070"/>
      <c r="L37" s="1070"/>
    </row>
    <row r="38" spans="1:15" ht="25.5" x14ac:dyDescent="0.25">
      <c r="A38" s="435"/>
      <c r="B38" s="1139" t="s">
        <v>740</v>
      </c>
      <c r="C38" s="1215">
        <v>0</v>
      </c>
      <c r="D38" s="1215">
        <v>0</v>
      </c>
      <c r="E38" s="1215">
        <v>0</v>
      </c>
      <c r="F38" s="1215">
        <v>0</v>
      </c>
      <c r="G38" s="1216">
        <v>0</v>
      </c>
      <c r="H38" s="1217">
        <v>0</v>
      </c>
      <c r="I38" s="1218" t="s">
        <v>263</v>
      </c>
      <c r="J38" s="435"/>
      <c r="K38" s="1070"/>
      <c r="L38" s="1070"/>
    </row>
    <row r="39" spans="1:15" x14ac:dyDescent="0.25">
      <c r="A39" s="435"/>
      <c r="B39" s="1144" t="s">
        <v>512</v>
      </c>
      <c r="C39" s="1215">
        <v>2.5068000000000003E-4</v>
      </c>
      <c r="D39" s="1215">
        <v>4.1638999999999999E-4</v>
      </c>
      <c r="E39" s="1215">
        <v>5.57181E-3</v>
      </c>
      <c r="F39" s="1215">
        <v>8.1000000000000008E-7</v>
      </c>
      <c r="G39" s="1216">
        <v>5.84E-6</v>
      </c>
      <c r="H39" s="1217">
        <v>1.2588449214067981E-5</v>
      </c>
      <c r="I39" s="1218">
        <v>6.2098765432098757</v>
      </c>
      <c r="J39" s="435"/>
      <c r="K39" s="1070"/>
      <c r="L39" s="1070"/>
    </row>
    <row r="40" spans="1:15" ht="15.75" thickBot="1" x14ac:dyDescent="0.3">
      <c r="A40" s="435"/>
      <c r="B40" s="1176" t="s">
        <v>528</v>
      </c>
      <c r="C40" s="1219">
        <v>0.89950798999999992</v>
      </c>
      <c r="D40" s="1219">
        <v>0.95050438000000026</v>
      </c>
      <c r="E40" s="1219">
        <v>0.64773800000000004</v>
      </c>
      <c r="F40" s="1219">
        <v>0.45059114000000011</v>
      </c>
      <c r="G40" s="1220">
        <v>0.46391734999999995</v>
      </c>
      <c r="H40" s="1221">
        <v>1</v>
      </c>
      <c r="I40" s="1222">
        <v>2.9574949032508346E-2</v>
      </c>
      <c r="J40" s="435"/>
      <c r="K40" s="1070"/>
      <c r="L40" s="1070"/>
    </row>
    <row r="41" spans="1:15" ht="15" customHeight="1" x14ac:dyDescent="0.25">
      <c r="A41" s="435"/>
      <c r="B41" s="1019" t="s">
        <v>428</v>
      </c>
      <c r="C41" s="1019"/>
      <c r="D41" s="1019"/>
      <c r="E41" s="1019"/>
      <c r="F41" s="1019"/>
      <c r="G41" s="1019"/>
      <c r="H41" s="1019"/>
      <c r="I41" s="1019"/>
    </row>
    <row r="42" spans="1:15" x14ac:dyDescent="0.25">
      <c r="A42" s="435"/>
      <c r="B42" s="1150"/>
    </row>
    <row r="43" spans="1:15" x14ac:dyDescent="0.25">
      <c r="A43" s="435"/>
      <c r="B43" s="1150"/>
    </row>
    <row r="44" spans="1:15" ht="15.75" thickBot="1" x14ac:dyDescent="0.3">
      <c r="A44" s="435"/>
      <c r="B44" s="1150"/>
    </row>
    <row r="45" spans="1:15" x14ac:dyDescent="0.25">
      <c r="A45" s="435"/>
      <c r="B45" s="1178" t="s">
        <v>741</v>
      </c>
      <c r="C45" s="1179"/>
      <c r="D45" s="1179"/>
      <c r="E45" s="1179"/>
      <c r="F45" s="1179"/>
      <c r="G45" s="1179"/>
      <c r="H45" s="1179"/>
      <c r="I45" s="1179"/>
      <c r="J45" s="1179"/>
      <c r="K45" s="1179"/>
      <c r="L45" s="1179"/>
      <c r="M45" s="1179"/>
      <c r="N45" s="1180"/>
      <c r="O45" s="1047"/>
    </row>
    <row r="46" spans="1:15" x14ac:dyDescent="0.25">
      <c r="A46" s="435"/>
      <c r="B46" s="1181" t="s">
        <v>613</v>
      </c>
      <c r="C46" s="1182" t="s">
        <v>705</v>
      </c>
      <c r="D46" s="1184" t="s">
        <v>614</v>
      </c>
      <c r="E46" s="1184">
        <v>2016</v>
      </c>
      <c r="F46" s="1184"/>
      <c r="G46" s="1184"/>
      <c r="H46" s="1184"/>
      <c r="I46" s="1184"/>
      <c r="J46" s="1185">
        <v>2017</v>
      </c>
      <c r="K46" s="1185"/>
      <c r="L46" s="1185"/>
      <c r="M46" s="1185"/>
      <c r="N46" s="1186"/>
      <c r="O46" s="1047"/>
    </row>
    <row r="47" spans="1:15" x14ac:dyDescent="0.25">
      <c r="A47" s="435"/>
      <c r="B47" s="1181"/>
      <c r="C47" s="1182"/>
      <c r="D47" s="1184"/>
      <c r="E47" s="1184" t="s">
        <v>617</v>
      </c>
      <c r="F47" s="1184"/>
      <c r="G47" s="1184"/>
      <c r="H47" s="1187" t="s">
        <v>618</v>
      </c>
      <c r="I47" s="1187" t="s">
        <v>743</v>
      </c>
      <c r="J47" s="1185" t="s">
        <v>617</v>
      </c>
      <c r="K47" s="1185"/>
      <c r="L47" s="1185"/>
      <c r="M47" s="1188" t="s">
        <v>618</v>
      </c>
      <c r="N47" s="1189" t="s">
        <v>743</v>
      </c>
      <c r="O47" s="1047"/>
    </row>
    <row r="48" spans="1:15" x14ac:dyDescent="0.25">
      <c r="A48" s="435"/>
      <c r="B48" s="1181"/>
      <c r="C48" s="1182"/>
      <c r="D48" s="1184"/>
      <c r="E48" s="1190" t="s">
        <v>744</v>
      </c>
      <c r="F48" s="1190" t="s">
        <v>745</v>
      </c>
      <c r="G48" s="1190" t="s">
        <v>746</v>
      </c>
      <c r="H48" s="1187"/>
      <c r="I48" s="1187"/>
      <c r="J48" s="1191" t="s">
        <v>744</v>
      </c>
      <c r="K48" s="1191" t="s">
        <v>745</v>
      </c>
      <c r="L48" s="1191" t="s">
        <v>746</v>
      </c>
      <c r="M48" s="1188"/>
      <c r="N48" s="1189"/>
      <c r="O48" s="1047"/>
    </row>
    <row r="49" spans="1:15" x14ac:dyDescent="0.25">
      <c r="A49" s="435"/>
      <c r="B49" s="1192" t="s">
        <v>644</v>
      </c>
      <c r="C49" s="1223" t="s">
        <v>599</v>
      </c>
      <c r="D49" s="1194" t="s">
        <v>306</v>
      </c>
      <c r="E49" s="1224">
        <v>7407</v>
      </c>
      <c r="F49" s="1224">
        <v>209</v>
      </c>
      <c r="G49" s="1224">
        <v>491</v>
      </c>
      <c r="H49" s="1224">
        <v>30687</v>
      </c>
      <c r="I49" s="1224">
        <v>6767.4279999999999</v>
      </c>
      <c r="J49" s="1225">
        <v>7405</v>
      </c>
      <c r="K49" s="1225">
        <v>215</v>
      </c>
      <c r="L49" s="1225">
        <v>345</v>
      </c>
      <c r="M49" s="1225">
        <v>30034</v>
      </c>
      <c r="N49" s="1228">
        <v>3511.9698199999998</v>
      </c>
      <c r="O49" s="1047"/>
    </row>
    <row r="50" spans="1:15" x14ac:dyDescent="0.25">
      <c r="A50" s="435"/>
      <c r="B50" s="1192"/>
      <c r="C50" s="1227"/>
      <c r="D50" s="1194" t="s">
        <v>645</v>
      </c>
      <c r="E50" s="1224">
        <v>47586</v>
      </c>
      <c r="F50" s="1224">
        <v>1268</v>
      </c>
      <c r="G50" s="1224">
        <v>369</v>
      </c>
      <c r="H50" s="1224">
        <v>142171</v>
      </c>
      <c r="I50" s="1224">
        <v>6110.6620000000003</v>
      </c>
      <c r="J50" s="1225">
        <v>49080</v>
      </c>
      <c r="K50" s="1225">
        <v>228</v>
      </c>
      <c r="L50" s="1225">
        <v>285</v>
      </c>
      <c r="M50" s="1225">
        <v>135600</v>
      </c>
      <c r="N50" s="1228">
        <v>4199.6980000000003</v>
      </c>
      <c r="O50" s="1047"/>
    </row>
    <row r="51" spans="1:15" x14ac:dyDescent="0.25">
      <c r="A51" s="435"/>
      <c r="B51" s="1192"/>
      <c r="C51" s="1227"/>
      <c r="D51" s="1194" t="s">
        <v>304</v>
      </c>
      <c r="E51" s="1224">
        <v>11626</v>
      </c>
      <c r="F51" s="1224">
        <v>40</v>
      </c>
      <c r="G51" s="1224">
        <v>6182</v>
      </c>
      <c r="H51" s="1224">
        <v>43049</v>
      </c>
      <c r="I51" s="1224">
        <v>103181.3979</v>
      </c>
      <c r="J51" s="1225">
        <v>10579</v>
      </c>
      <c r="K51" s="1225">
        <v>40</v>
      </c>
      <c r="L51" s="1225">
        <v>6022</v>
      </c>
      <c r="M51" s="1225">
        <v>39610</v>
      </c>
      <c r="N51" s="1228">
        <v>94793.078139999998</v>
      </c>
      <c r="O51" s="1047"/>
    </row>
    <row r="52" spans="1:15" x14ac:dyDescent="0.25">
      <c r="A52" s="435"/>
      <c r="B52" s="1192"/>
      <c r="C52" s="1227"/>
      <c r="D52" s="1194" t="s">
        <v>884</v>
      </c>
      <c r="E52" s="1224">
        <v>196</v>
      </c>
      <c r="F52" s="1195">
        <v>0</v>
      </c>
      <c r="G52" s="1195">
        <v>0</v>
      </c>
      <c r="H52" s="1224">
        <v>519</v>
      </c>
      <c r="I52" s="1195">
        <v>0</v>
      </c>
      <c r="J52" s="1225">
        <v>176</v>
      </c>
      <c r="K52" s="1195">
        <v>0</v>
      </c>
      <c r="L52" s="1195">
        <v>0</v>
      </c>
      <c r="M52" s="1225">
        <v>427</v>
      </c>
      <c r="N52" s="1249">
        <v>0</v>
      </c>
      <c r="O52" s="1047"/>
    </row>
    <row r="53" spans="1:15" x14ac:dyDescent="0.25">
      <c r="A53" s="435"/>
      <c r="B53" s="1192"/>
      <c r="C53" s="1227"/>
      <c r="D53" s="1194" t="s">
        <v>647</v>
      </c>
      <c r="E53" s="1224">
        <v>264</v>
      </c>
      <c r="F53" s="1195">
        <v>0</v>
      </c>
      <c r="G53" s="1195">
        <v>0</v>
      </c>
      <c r="H53" s="1224">
        <v>644</v>
      </c>
      <c r="I53" s="1195">
        <v>0</v>
      </c>
      <c r="J53" s="1225">
        <v>159</v>
      </c>
      <c r="K53" s="1195">
        <v>0</v>
      </c>
      <c r="L53" s="1195">
        <v>0</v>
      </c>
      <c r="M53" s="1225">
        <v>409</v>
      </c>
      <c r="N53" s="1249">
        <v>0</v>
      </c>
      <c r="O53" s="1047"/>
    </row>
    <row r="54" spans="1:15" x14ac:dyDescent="0.25">
      <c r="A54" s="435"/>
      <c r="B54" s="1192"/>
      <c r="C54" s="1227"/>
      <c r="D54" s="1194" t="s">
        <v>648</v>
      </c>
      <c r="E54" s="1224">
        <v>3167</v>
      </c>
      <c r="F54" s="1195">
        <v>7</v>
      </c>
      <c r="G54" s="1195">
        <v>0</v>
      </c>
      <c r="H54" s="1224">
        <v>8962</v>
      </c>
      <c r="I54" s="1195">
        <v>0</v>
      </c>
      <c r="J54" s="1225">
        <v>3281</v>
      </c>
      <c r="K54" s="1225">
        <v>13</v>
      </c>
      <c r="L54" s="1195">
        <v>0</v>
      </c>
      <c r="M54" s="1225">
        <v>9429</v>
      </c>
      <c r="N54" s="1249">
        <v>0</v>
      </c>
      <c r="O54" s="1047"/>
    </row>
    <row r="55" spans="1:15" x14ac:dyDescent="0.25">
      <c r="A55" s="435"/>
      <c r="B55" s="1192"/>
      <c r="C55" s="1227"/>
      <c r="D55" s="1194" t="s">
        <v>649</v>
      </c>
      <c r="E55" s="1224">
        <v>713</v>
      </c>
      <c r="F55" s="1224">
        <v>0</v>
      </c>
      <c r="G55" s="1195">
        <v>0</v>
      </c>
      <c r="H55" s="1224">
        <v>1836</v>
      </c>
      <c r="I55" s="1195">
        <v>0</v>
      </c>
      <c r="J55" s="1225">
        <v>852</v>
      </c>
      <c r="K55" s="1225">
        <v>4</v>
      </c>
      <c r="L55" s="1195">
        <v>0</v>
      </c>
      <c r="M55" s="1225">
        <v>2045</v>
      </c>
      <c r="N55" s="1249">
        <v>0</v>
      </c>
      <c r="O55" s="1047"/>
    </row>
    <row r="56" spans="1:15" x14ac:dyDescent="0.25">
      <c r="A56" s="435"/>
      <c r="B56" s="1192"/>
      <c r="C56" s="1227"/>
      <c r="D56" s="1194" t="s">
        <v>650</v>
      </c>
      <c r="E56" s="1224">
        <v>1436</v>
      </c>
      <c r="F56" s="1195">
        <v>0</v>
      </c>
      <c r="G56" s="1195">
        <v>0</v>
      </c>
      <c r="H56" s="1224">
        <v>4369</v>
      </c>
      <c r="I56" s="1195">
        <v>0</v>
      </c>
      <c r="J56" s="1225">
        <v>1242</v>
      </c>
      <c r="K56" s="1195">
        <v>0</v>
      </c>
      <c r="L56" s="1195">
        <v>0</v>
      </c>
      <c r="M56" s="1225">
        <v>3734</v>
      </c>
      <c r="N56" s="1249">
        <v>0</v>
      </c>
      <c r="O56" s="1047"/>
    </row>
    <row r="57" spans="1:15" x14ac:dyDescent="0.25">
      <c r="A57" s="435"/>
      <c r="B57" s="1192"/>
      <c r="C57" s="1227"/>
      <c r="D57" s="1194" t="s">
        <v>651</v>
      </c>
      <c r="E57" s="1224">
        <v>2023</v>
      </c>
      <c r="F57" s="1195">
        <v>0</v>
      </c>
      <c r="G57" s="1195">
        <v>0</v>
      </c>
      <c r="H57" s="1224">
        <v>6070</v>
      </c>
      <c r="I57" s="1195">
        <v>0</v>
      </c>
      <c r="J57" s="1225">
        <v>1937</v>
      </c>
      <c r="K57" s="1195">
        <v>0</v>
      </c>
      <c r="L57" s="1195">
        <v>0</v>
      </c>
      <c r="M57" s="1225">
        <v>5708</v>
      </c>
      <c r="N57" s="1249">
        <v>0</v>
      </c>
      <c r="O57" s="1047"/>
    </row>
    <row r="58" spans="1:15" x14ac:dyDescent="0.25">
      <c r="A58" s="435"/>
      <c r="B58" s="1192"/>
      <c r="C58" s="1229"/>
      <c r="D58" s="1269" t="s">
        <v>602</v>
      </c>
      <c r="E58" s="1231">
        <v>74418</v>
      </c>
      <c r="F58" s="1231">
        <v>1524</v>
      </c>
      <c r="G58" s="1231">
        <v>7042</v>
      </c>
      <c r="H58" s="1231">
        <v>238307</v>
      </c>
      <c r="I58" s="1231">
        <v>116059.48789999999</v>
      </c>
      <c r="J58" s="1231">
        <v>74711</v>
      </c>
      <c r="K58" s="1231">
        <v>500</v>
      </c>
      <c r="L58" s="1231">
        <v>6652</v>
      </c>
      <c r="M58" s="1231">
        <v>226996</v>
      </c>
      <c r="N58" s="1232">
        <v>102504.74596000001</v>
      </c>
      <c r="O58" s="1047"/>
    </row>
    <row r="59" spans="1:15" x14ac:dyDescent="0.25">
      <c r="A59" s="435"/>
      <c r="B59" s="1192"/>
      <c r="C59" s="1223" t="s">
        <v>603</v>
      </c>
      <c r="D59" s="1194" t="s">
        <v>306</v>
      </c>
      <c r="E59" s="1224">
        <v>7937</v>
      </c>
      <c r="F59" s="1224">
        <v>218</v>
      </c>
      <c r="G59" s="1224">
        <v>359</v>
      </c>
      <c r="H59" s="1224">
        <v>32702</v>
      </c>
      <c r="I59" s="1225">
        <v>518.03305999999998</v>
      </c>
      <c r="J59" s="1225">
        <v>7848</v>
      </c>
      <c r="K59" s="1225">
        <v>224</v>
      </c>
      <c r="L59" s="1225">
        <v>416</v>
      </c>
      <c r="M59" s="1225">
        <v>32013</v>
      </c>
      <c r="N59" s="1228">
        <v>1050.47615</v>
      </c>
      <c r="O59" s="1047"/>
    </row>
    <row r="60" spans="1:15" x14ac:dyDescent="0.25">
      <c r="A60" s="435"/>
      <c r="B60" s="1192"/>
      <c r="C60" s="1227"/>
      <c r="D60" s="1194" t="s">
        <v>645</v>
      </c>
      <c r="E60" s="1224">
        <v>48641</v>
      </c>
      <c r="F60" s="1224">
        <v>1196</v>
      </c>
      <c r="G60" s="1224">
        <v>341</v>
      </c>
      <c r="H60" s="1224">
        <v>143150</v>
      </c>
      <c r="I60" s="1225">
        <v>792.83399999999995</v>
      </c>
      <c r="J60" s="1225">
        <v>49889</v>
      </c>
      <c r="K60" s="1225">
        <v>199</v>
      </c>
      <c r="L60" s="1225">
        <v>283</v>
      </c>
      <c r="M60" s="1225">
        <v>137035</v>
      </c>
      <c r="N60" s="1228">
        <v>959.40330000000006</v>
      </c>
      <c r="O60" s="1047"/>
    </row>
    <row r="61" spans="1:15" x14ac:dyDescent="0.25">
      <c r="A61" s="435"/>
      <c r="B61" s="1192"/>
      <c r="C61" s="1227"/>
      <c r="D61" s="1194" t="s">
        <v>304</v>
      </c>
      <c r="E61" s="1224">
        <v>12486</v>
      </c>
      <c r="F61" s="1224">
        <v>39</v>
      </c>
      <c r="G61" s="1224">
        <v>5754</v>
      </c>
      <c r="H61" s="1224">
        <v>45101</v>
      </c>
      <c r="I61" s="1225">
        <v>33884.308300000004</v>
      </c>
      <c r="J61" s="1225">
        <v>11613</v>
      </c>
      <c r="K61" s="1225">
        <v>41</v>
      </c>
      <c r="L61" s="1225">
        <v>5888</v>
      </c>
      <c r="M61" s="1225">
        <v>42611</v>
      </c>
      <c r="N61" s="1228">
        <v>40236.94687</v>
      </c>
      <c r="O61" s="1047"/>
    </row>
    <row r="62" spans="1:15" x14ac:dyDescent="0.25">
      <c r="A62" s="435"/>
      <c r="B62" s="1192"/>
      <c r="C62" s="1227"/>
      <c r="D62" s="1194" t="s">
        <v>884</v>
      </c>
      <c r="E62" s="1224">
        <v>296</v>
      </c>
      <c r="F62" s="1195">
        <v>1</v>
      </c>
      <c r="G62" s="1195">
        <v>0</v>
      </c>
      <c r="H62" s="1224">
        <v>833</v>
      </c>
      <c r="I62" s="1195">
        <v>0</v>
      </c>
      <c r="J62" s="1225">
        <v>245</v>
      </c>
      <c r="K62" s="1195">
        <v>0</v>
      </c>
      <c r="L62" s="1195">
        <v>0</v>
      </c>
      <c r="M62" s="1225">
        <v>605</v>
      </c>
      <c r="N62" s="1249">
        <v>0</v>
      </c>
      <c r="O62" s="1047"/>
    </row>
    <row r="63" spans="1:15" x14ac:dyDescent="0.25">
      <c r="A63" s="435"/>
      <c r="B63" s="1192"/>
      <c r="C63" s="1227"/>
      <c r="D63" s="1194" t="s">
        <v>647</v>
      </c>
      <c r="E63" s="1224">
        <v>288</v>
      </c>
      <c r="F63" s="1224">
        <v>0</v>
      </c>
      <c r="G63" s="1195">
        <v>0</v>
      </c>
      <c r="H63" s="1224">
        <v>694</v>
      </c>
      <c r="I63" s="1195">
        <v>0</v>
      </c>
      <c r="J63" s="1225">
        <v>173</v>
      </c>
      <c r="K63" s="1195">
        <v>0</v>
      </c>
      <c r="L63" s="1195">
        <v>2</v>
      </c>
      <c r="M63" s="1225">
        <v>453</v>
      </c>
      <c r="N63" s="1249">
        <v>0</v>
      </c>
      <c r="O63" s="1047"/>
    </row>
    <row r="64" spans="1:15" x14ac:dyDescent="0.25">
      <c r="A64" s="435"/>
      <c r="B64" s="1192"/>
      <c r="C64" s="1227"/>
      <c r="D64" s="1194" t="s">
        <v>648</v>
      </c>
      <c r="E64" s="1224">
        <v>2349</v>
      </c>
      <c r="F64" s="1195">
        <v>6</v>
      </c>
      <c r="G64" s="1195">
        <v>0</v>
      </c>
      <c r="H64" s="1224">
        <v>6525</v>
      </c>
      <c r="I64" s="1195">
        <v>0</v>
      </c>
      <c r="J64" s="1225">
        <v>2520</v>
      </c>
      <c r="K64" s="1225">
        <v>5</v>
      </c>
      <c r="L64" s="1195">
        <v>0</v>
      </c>
      <c r="M64" s="1225">
        <v>7160</v>
      </c>
      <c r="N64" s="1249">
        <v>0</v>
      </c>
      <c r="O64" s="1047"/>
    </row>
    <row r="65" spans="1:15" x14ac:dyDescent="0.25">
      <c r="A65" s="435"/>
      <c r="B65" s="1192"/>
      <c r="C65" s="1227"/>
      <c r="D65" s="1194" t="s">
        <v>649</v>
      </c>
      <c r="E65" s="1224">
        <v>1143</v>
      </c>
      <c r="F65" s="1224">
        <v>9</v>
      </c>
      <c r="G65" s="1195">
        <v>0</v>
      </c>
      <c r="H65" s="1224">
        <v>2766</v>
      </c>
      <c r="I65" s="1195">
        <v>0</v>
      </c>
      <c r="J65" s="1225">
        <v>1195</v>
      </c>
      <c r="K65" s="1225">
        <v>17</v>
      </c>
      <c r="L65" s="1195">
        <v>0</v>
      </c>
      <c r="M65" s="1225">
        <v>2886</v>
      </c>
      <c r="N65" s="1249">
        <v>0</v>
      </c>
      <c r="O65" s="1047"/>
    </row>
    <row r="66" spans="1:15" x14ac:dyDescent="0.25">
      <c r="A66" s="435"/>
      <c r="B66" s="1192"/>
      <c r="C66" s="1227"/>
      <c r="D66" s="1194" t="s">
        <v>650</v>
      </c>
      <c r="E66" s="1224">
        <v>1340</v>
      </c>
      <c r="F66" s="1195">
        <v>1</v>
      </c>
      <c r="G66" s="1195">
        <v>0</v>
      </c>
      <c r="H66" s="1224">
        <v>4093</v>
      </c>
      <c r="I66" s="1195">
        <v>0</v>
      </c>
      <c r="J66" s="1225">
        <v>1304</v>
      </c>
      <c r="K66" s="1195">
        <v>1</v>
      </c>
      <c r="L66" s="1195">
        <v>0</v>
      </c>
      <c r="M66" s="1225">
        <v>3903</v>
      </c>
      <c r="N66" s="1249">
        <v>0</v>
      </c>
      <c r="O66" s="1047"/>
    </row>
    <row r="67" spans="1:15" x14ac:dyDescent="0.25">
      <c r="A67" s="435"/>
      <c r="B67" s="1192"/>
      <c r="C67" s="1227"/>
      <c r="D67" s="1194" t="s">
        <v>651</v>
      </c>
      <c r="E67" s="1224">
        <v>1712</v>
      </c>
      <c r="F67" s="1195">
        <v>0</v>
      </c>
      <c r="G67" s="1195">
        <v>0</v>
      </c>
      <c r="H67" s="1224">
        <v>5163</v>
      </c>
      <c r="I67" s="1195">
        <v>0</v>
      </c>
      <c r="J67" s="1225">
        <v>1722</v>
      </c>
      <c r="K67" s="1195">
        <v>0</v>
      </c>
      <c r="L67" s="1195">
        <v>0</v>
      </c>
      <c r="M67" s="1225">
        <v>5150</v>
      </c>
      <c r="N67" s="1249">
        <v>0</v>
      </c>
      <c r="O67" s="1047"/>
    </row>
    <row r="68" spans="1:15" x14ac:dyDescent="0.25">
      <c r="A68" s="435"/>
      <c r="B68" s="1192"/>
      <c r="C68" s="1229"/>
      <c r="D68" s="1269" t="s">
        <v>605</v>
      </c>
      <c r="E68" s="1231">
        <v>76192</v>
      </c>
      <c r="F68" s="1231">
        <v>1470</v>
      </c>
      <c r="G68" s="1231">
        <v>6454</v>
      </c>
      <c r="H68" s="1231">
        <v>241027</v>
      </c>
      <c r="I68" s="1231">
        <v>35195.175360000008</v>
      </c>
      <c r="J68" s="1231">
        <v>76509</v>
      </c>
      <c r="K68" s="1231">
        <v>487</v>
      </c>
      <c r="L68" s="1231">
        <v>6589</v>
      </c>
      <c r="M68" s="1231">
        <v>231816</v>
      </c>
      <c r="N68" s="1232">
        <v>42246.82632</v>
      </c>
      <c r="O68" s="1047"/>
    </row>
    <row r="69" spans="1:15" ht="15.75" thickBot="1" x14ac:dyDescent="0.3">
      <c r="A69" s="435"/>
      <c r="B69" s="1201" t="s">
        <v>652</v>
      </c>
      <c r="C69" s="1202"/>
      <c r="D69" s="1202"/>
      <c r="E69" s="1203">
        <f>+E58+E68</f>
        <v>150610</v>
      </c>
      <c r="F69" s="1203">
        <f t="shared" ref="F69:N69" si="0">+F58+F68</f>
        <v>2994</v>
      </c>
      <c r="G69" s="1203">
        <f t="shared" si="0"/>
        <v>13496</v>
      </c>
      <c r="H69" s="1203">
        <f t="shared" si="0"/>
        <v>479334</v>
      </c>
      <c r="I69" s="1203">
        <f t="shared" si="0"/>
        <v>151254.66326</v>
      </c>
      <c r="J69" s="1203">
        <f t="shared" si="0"/>
        <v>151220</v>
      </c>
      <c r="K69" s="1203">
        <f t="shared" si="0"/>
        <v>987</v>
      </c>
      <c r="L69" s="1203">
        <f t="shared" si="0"/>
        <v>13241</v>
      </c>
      <c r="M69" s="1203">
        <f t="shared" si="0"/>
        <v>458812</v>
      </c>
      <c r="N69" s="1204">
        <f t="shared" si="0"/>
        <v>144751.57228000002</v>
      </c>
      <c r="O69" s="1047"/>
    </row>
    <row r="70" spans="1:15" x14ac:dyDescent="0.25">
      <c r="B70" s="1251" t="s">
        <v>747</v>
      </c>
      <c r="C70" s="1252"/>
      <c r="D70" s="1252"/>
      <c r="E70" s="1252"/>
      <c r="F70" s="1252"/>
      <c r="G70" s="1252"/>
      <c r="H70" s="1252"/>
      <c r="I70" s="1252"/>
      <c r="J70" s="1102"/>
      <c r="K70" s="1102"/>
      <c r="L70" s="1102"/>
      <c r="M70" s="1102"/>
      <c r="N70" s="1103"/>
      <c r="O70" s="1047"/>
    </row>
    <row r="71" spans="1:15" ht="15" customHeight="1" x14ac:dyDescent="0.25">
      <c r="B71" s="1251" t="s">
        <v>871</v>
      </c>
      <c r="C71" s="1252"/>
      <c r="D71" s="1252"/>
      <c r="E71" s="1252"/>
      <c r="F71" s="1252"/>
      <c r="G71" s="1252"/>
      <c r="H71" s="1252"/>
      <c r="I71" s="1252"/>
      <c r="J71" s="1260"/>
      <c r="K71" s="1261"/>
      <c r="L71" s="1261"/>
      <c r="M71" s="1261"/>
      <c r="N71" s="1261"/>
      <c r="O71" s="1261"/>
    </row>
    <row r="72" spans="1:15" x14ac:dyDescent="0.25">
      <c r="B72" s="1206" t="s">
        <v>663</v>
      </c>
      <c r="C72" s="1206"/>
      <c r="D72" s="1206"/>
      <c r="E72" s="1206"/>
      <c r="F72" s="1206"/>
      <c r="G72" s="1206"/>
      <c r="H72" s="1206"/>
      <c r="I72" s="1206"/>
      <c r="J72" s="1206"/>
      <c r="K72" s="1206"/>
      <c r="L72" s="1206"/>
      <c r="M72" s="1206"/>
      <c r="N72" s="1206"/>
      <c r="O72" s="1046"/>
    </row>
    <row r="73" spans="1:15" x14ac:dyDescent="0.25">
      <c r="B73" s="1150"/>
    </row>
  </sheetData>
  <mergeCells count="48">
    <mergeCell ref="B69:D69"/>
    <mergeCell ref="B70:I70"/>
    <mergeCell ref="B71:I71"/>
    <mergeCell ref="J71:O71"/>
    <mergeCell ref="B72:N72"/>
    <mergeCell ref="J47:L47"/>
    <mergeCell ref="M47:M48"/>
    <mergeCell ref="N47:N48"/>
    <mergeCell ref="B49:B68"/>
    <mergeCell ref="C49:C58"/>
    <mergeCell ref="C59:C68"/>
    <mergeCell ref="B41:I41"/>
    <mergeCell ref="B45:N45"/>
    <mergeCell ref="B46:B48"/>
    <mergeCell ref="C46:C48"/>
    <mergeCell ref="D46:D48"/>
    <mergeCell ref="E46:I46"/>
    <mergeCell ref="J46:N46"/>
    <mergeCell ref="E47:G47"/>
    <mergeCell ref="H47:H48"/>
    <mergeCell ref="I47:I48"/>
    <mergeCell ref="B29:D29"/>
    <mergeCell ref="B30:K30"/>
    <mergeCell ref="B33:B34"/>
    <mergeCell ref="C33:G33"/>
    <mergeCell ref="H33:H34"/>
    <mergeCell ref="I33:I34"/>
    <mergeCell ref="K17:K18"/>
    <mergeCell ref="B19:B23"/>
    <mergeCell ref="C22:D22"/>
    <mergeCell ref="C23:D23"/>
    <mergeCell ref="B24:B28"/>
    <mergeCell ref="C27:D27"/>
    <mergeCell ref="C28:D28"/>
    <mergeCell ref="B9:B13"/>
    <mergeCell ref="B14:C14"/>
    <mergeCell ref="B15:J15"/>
    <mergeCell ref="B17:B18"/>
    <mergeCell ref="C17:C18"/>
    <mergeCell ref="D17:D18"/>
    <mergeCell ref="E17:I17"/>
    <mergeCell ref="J17:J18"/>
    <mergeCell ref="B3:B4"/>
    <mergeCell ref="C3:C4"/>
    <mergeCell ref="D3:H3"/>
    <mergeCell ref="I3:I4"/>
    <mergeCell ref="J3:J4"/>
    <mergeCell ref="B5:B8"/>
  </mergeCells>
  <pageMargins left="0.7" right="0.7" top="0.75" bottom="0.75" header="0.3" footer="0.3"/>
  <pageSetup paperSize="183" scale="43"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pageSetUpPr fitToPage="1"/>
  </sheetPr>
  <dimension ref="A1:N46"/>
  <sheetViews>
    <sheetView workbookViewId="0">
      <selection activeCell="K40" sqref="K40:L45"/>
    </sheetView>
  </sheetViews>
  <sheetFormatPr baseColWidth="10" defaultRowHeight="15" x14ac:dyDescent="0.25"/>
  <cols>
    <col min="1" max="1" width="11.42578125" style="102"/>
    <col min="2" max="2" width="29.28515625" style="102" customWidth="1"/>
    <col min="3" max="3" width="31.42578125" style="102" customWidth="1"/>
    <col min="4" max="4" width="32.140625" style="102" customWidth="1"/>
    <col min="5" max="9" width="11.42578125" style="102"/>
    <col min="10" max="10" width="13.140625" style="102" customWidth="1"/>
    <col min="11" max="16384" width="11.42578125" style="102"/>
  </cols>
  <sheetData>
    <row r="1" spans="1:13" x14ac:dyDescent="0.25">
      <c r="B1" s="931" t="s">
        <v>885</v>
      </c>
    </row>
    <row r="2" spans="1:13" x14ac:dyDescent="0.25">
      <c r="B2" s="1150"/>
    </row>
    <row r="3" spans="1:13" ht="16.5" thickBot="1" x14ac:dyDescent="0.3">
      <c r="B3" s="1270"/>
    </row>
    <row r="4" spans="1:13" ht="15" customHeight="1" x14ac:dyDescent="0.25">
      <c r="A4" s="435"/>
      <c r="B4" s="934" t="s">
        <v>705</v>
      </c>
      <c r="C4" s="935" t="s">
        <v>706</v>
      </c>
      <c r="D4" s="936" t="s">
        <v>707</v>
      </c>
      <c r="E4" s="937"/>
      <c r="F4" s="937"/>
      <c r="G4" s="937"/>
      <c r="H4" s="937"/>
      <c r="I4" s="1063" t="s">
        <v>7</v>
      </c>
      <c r="J4" s="1064" t="s">
        <v>8</v>
      </c>
      <c r="K4" s="435"/>
    </row>
    <row r="5" spans="1:13" x14ac:dyDescent="0.25">
      <c r="A5" s="435"/>
      <c r="B5" s="940"/>
      <c r="C5" s="941"/>
      <c r="D5" s="942">
        <v>2013</v>
      </c>
      <c r="E5" s="942">
        <v>2014</v>
      </c>
      <c r="F5" s="942">
        <v>2015</v>
      </c>
      <c r="G5" s="942">
        <v>2016</v>
      </c>
      <c r="H5" s="1065">
        <v>2017</v>
      </c>
      <c r="I5" s="1066"/>
      <c r="J5" s="1067"/>
      <c r="K5" s="435"/>
    </row>
    <row r="6" spans="1:13" x14ac:dyDescent="0.25">
      <c r="A6" s="435"/>
      <c r="B6" s="1068" t="s">
        <v>708</v>
      </c>
      <c r="C6" s="409" t="s">
        <v>690</v>
      </c>
      <c r="D6" s="947">
        <v>1770</v>
      </c>
      <c r="E6" s="947">
        <v>1058</v>
      </c>
      <c r="F6" s="947">
        <v>1217</v>
      </c>
      <c r="G6" s="947">
        <v>1698</v>
      </c>
      <c r="H6" s="948">
        <v>2033</v>
      </c>
      <c r="I6" s="1255">
        <v>0.99950835791543757</v>
      </c>
      <c r="J6" s="1112">
        <v>0.19729093050647828</v>
      </c>
      <c r="K6" s="435"/>
      <c r="L6" s="1070"/>
      <c r="M6" s="1070"/>
    </row>
    <row r="7" spans="1:13" x14ac:dyDescent="0.25">
      <c r="A7" s="435"/>
      <c r="B7" s="1071"/>
      <c r="C7" s="409" t="s">
        <v>692</v>
      </c>
      <c r="D7" s="947" t="s">
        <v>862</v>
      </c>
      <c r="E7" s="947">
        <v>1</v>
      </c>
      <c r="F7" s="947" t="s">
        <v>862</v>
      </c>
      <c r="G7" s="947" t="s">
        <v>862</v>
      </c>
      <c r="H7" s="948">
        <v>1</v>
      </c>
      <c r="I7" s="1255">
        <v>4.9164208456243857E-4</v>
      </c>
      <c r="J7" s="1112" t="s">
        <v>263</v>
      </c>
      <c r="K7" s="435"/>
      <c r="L7" s="1070"/>
      <c r="M7" s="1070"/>
    </row>
    <row r="8" spans="1:13" x14ac:dyDescent="0.25">
      <c r="A8" s="435"/>
      <c r="B8" s="1072"/>
      <c r="C8" s="1073" t="s">
        <v>709</v>
      </c>
      <c r="D8" s="955">
        <v>1770</v>
      </c>
      <c r="E8" s="955">
        <v>1059</v>
      </c>
      <c r="F8" s="955">
        <v>1217</v>
      </c>
      <c r="G8" s="955">
        <v>1698</v>
      </c>
      <c r="H8" s="955">
        <v>2034</v>
      </c>
      <c r="I8" s="1257">
        <v>1</v>
      </c>
      <c r="J8" s="1114">
        <v>0.19787985865724389</v>
      </c>
      <c r="K8" s="435"/>
      <c r="L8" s="1070"/>
      <c r="M8" s="1070"/>
    </row>
    <row r="9" spans="1:13" x14ac:dyDescent="0.25">
      <c r="A9" s="435"/>
      <c r="B9" s="1068" t="s">
        <v>710</v>
      </c>
      <c r="C9" s="409" t="s">
        <v>698</v>
      </c>
      <c r="D9" s="947">
        <v>38</v>
      </c>
      <c r="E9" s="947">
        <v>29</v>
      </c>
      <c r="F9" s="947">
        <v>74</v>
      </c>
      <c r="G9" s="947">
        <v>33</v>
      </c>
      <c r="H9" s="948">
        <v>23</v>
      </c>
      <c r="I9" s="1255">
        <v>0.95833333333333337</v>
      </c>
      <c r="J9" s="1112">
        <v>-0.30303030303030298</v>
      </c>
      <c r="K9" s="435"/>
      <c r="L9" s="1070"/>
      <c r="M9" s="1070"/>
    </row>
    <row r="10" spans="1:13" x14ac:dyDescent="0.25">
      <c r="A10" s="435"/>
      <c r="B10" s="1071"/>
      <c r="C10" s="409" t="s">
        <v>699</v>
      </c>
      <c r="D10" s="947">
        <v>3</v>
      </c>
      <c r="E10" s="947">
        <v>36</v>
      </c>
      <c r="F10" s="947">
        <v>68</v>
      </c>
      <c r="G10" s="947">
        <v>27</v>
      </c>
      <c r="H10" s="948" t="s">
        <v>862</v>
      </c>
      <c r="I10" s="1255">
        <v>0</v>
      </c>
      <c r="J10" s="1112">
        <v>-1</v>
      </c>
      <c r="K10" s="435"/>
      <c r="L10" s="1070"/>
      <c r="M10" s="1070"/>
    </row>
    <row r="11" spans="1:13" x14ac:dyDescent="0.25">
      <c r="A11" s="435"/>
      <c r="B11" s="1071"/>
      <c r="C11" s="409" t="s">
        <v>700</v>
      </c>
      <c r="D11" s="947" t="s">
        <v>862</v>
      </c>
      <c r="E11" s="947" t="s">
        <v>862</v>
      </c>
      <c r="F11" s="947">
        <v>2</v>
      </c>
      <c r="G11" s="947" t="s">
        <v>862</v>
      </c>
      <c r="H11" s="948" t="s">
        <v>862</v>
      </c>
      <c r="I11" s="1255">
        <v>0</v>
      </c>
      <c r="J11" s="1112" t="s">
        <v>263</v>
      </c>
      <c r="K11" s="435"/>
      <c r="L11" s="1070"/>
      <c r="M11" s="1070"/>
    </row>
    <row r="12" spans="1:13" x14ac:dyDescent="0.25">
      <c r="A12" s="435"/>
      <c r="B12" s="1071"/>
      <c r="C12" s="409" t="s">
        <v>701</v>
      </c>
      <c r="D12" s="947" t="s">
        <v>862</v>
      </c>
      <c r="E12" s="947" t="s">
        <v>862</v>
      </c>
      <c r="F12" s="947" t="s">
        <v>862</v>
      </c>
      <c r="G12" s="947" t="s">
        <v>862</v>
      </c>
      <c r="H12" s="948">
        <v>1</v>
      </c>
      <c r="I12" s="1255">
        <v>4.1666666666666664E-2</v>
      </c>
      <c r="J12" s="1112" t="s">
        <v>263</v>
      </c>
      <c r="K12" s="435"/>
      <c r="L12" s="1070"/>
      <c r="M12" s="1070"/>
    </row>
    <row r="13" spans="1:13" x14ac:dyDescent="0.25">
      <c r="A13" s="435"/>
      <c r="B13" s="1072"/>
      <c r="C13" s="1073" t="s">
        <v>711</v>
      </c>
      <c r="D13" s="955">
        <v>41</v>
      </c>
      <c r="E13" s="955">
        <v>65</v>
      </c>
      <c r="F13" s="955">
        <v>144</v>
      </c>
      <c r="G13" s="955">
        <v>60</v>
      </c>
      <c r="H13" s="955">
        <v>24</v>
      </c>
      <c r="I13" s="1257">
        <v>1</v>
      </c>
      <c r="J13" s="1114">
        <v>-0.6</v>
      </c>
      <c r="K13" s="435"/>
      <c r="L13" s="1070"/>
      <c r="M13" s="1070"/>
    </row>
    <row r="14" spans="1:13" ht="15.75" thickBot="1" x14ac:dyDescent="0.3">
      <c r="A14" s="435"/>
      <c r="B14" s="962" t="s">
        <v>886</v>
      </c>
      <c r="C14" s="963"/>
      <c r="D14" s="964">
        <v>1811</v>
      </c>
      <c r="E14" s="964">
        <v>1124</v>
      </c>
      <c r="F14" s="964">
        <v>1361</v>
      </c>
      <c r="G14" s="964">
        <v>1758</v>
      </c>
      <c r="H14" s="1074">
        <v>2058</v>
      </c>
      <c r="I14" s="1214"/>
      <c r="J14" s="1116">
        <v>0.17064846416382262</v>
      </c>
      <c r="K14" s="435"/>
      <c r="M14" s="1070"/>
    </row>
    <row r="15" spans="1:13" ht="15" customHeight="1" x14ac:dyDescent="0.25">
      <c r="A15" s="435"/>
      <c r="B15" s="968" t="s">
        <v>20</v>
      </c>
      <c r="C15" s="968"/>
      <c r="D15" s="968"/>
      <c r="E15" s="968"/>
      <c r="F15" s="968"/>
      <c r="G15" s="968"/>
      <c r="H15" s="968"/>
      <c r="I15" s="968"/>
      <c r="J15" s="968"/>
    </row>
    <row r="16" spans="1:13" x14ac:dyDescent="0.25">
      <c r="A16" s="435"/>
    </row>
    <row r="17" spans="1:14" ht="15.75" thickBot="1" x14ac:dyDescent="0.3">
      <c r="A17" s="435"/>
    </row>
    <row r="18" spans="1:14" ht="15" customHeight="1" x14ac:dyDescent="0.25">
      <c r="A18" s="435"/>
      <c r="B18" s="969" t="s">
        <v>712</v>
      </c>
      <c r="C18" s="1151" t="s">
        <v>776</v>
      </c>
      <c r="D18" s="1151" t="s">
        <v>25</v>
      </c>
      <c r="E18" s="970" t="s">
        <v>714</v>
      </c>
      <c r="F18" s="970"/>
      <c r="G18" s="970"/>
      <c r="H18" s="970"/>
      <c r="I18" s="970"/>
      <c r="J18" s="971" t="s">
        <v>7</v>
      </c>
      <c r="K18" s="972" t="s">
        <v>8</v>
      </c>
      <c r="L18" s="435"/>
    </row>
    <row r="19" spans="1:14" x14ac:dyDescent="0.25">
      <c r="A19" s="435"/>
      <c r="B19" s="973"/>
      <c r="C19" s="1152"/>
      <c r="D19" s="1152"/>
      <c r="E19" s="975" t="s">
        <v>715</v>
      </c>
      <c r="F19" s="975" t="s">
        <v>716</v>
      </c>
      <c r="G19" s="975" t="s">
        <v>717</v>
      </c>
      <c r="H19" s="975" t="s">
        <v>718</v>
      </c>
      <c r="I19" s="976" t="s">
        <v>719</v>
      </c>
      <c r="J19" s="977"/>
      <c r="K19" s="978"/>
      <c r="L19" s="435"/>
    </row>
    <row r="20" spans="1:14" ht="25.5" x14ac:dyDescent="0.25">
      <c r="A20" s="435"/>
      <c r="B20" s="979" t="s">
        <v>720</v>
      </c>
      <c r="C20" s="1076" t="s">
        <v>38</v>
      </c>
      <c r="D20" s="1077" t="s">
        <v>887</v>
      </c>
      <c r="E20" s="982">
        <v>4.8369560499999995</v>
      </c>
      <c r="F20" s="982">
        <v>0.12605697999999999</v>
      </c>
      <c r="G20" s="982">
        <v>21.136185090000001</v>
      </c>
      <c r="H20" s="982">
        <v>58.388649780000001</v>
      </c>
      <c r="I20" s="983">
        <v>92.339657130000006</v>
      </c>
      <c r="J20" s="984">
        <v>0.38873911989315041</v>
      </c>
      <c r="K20" s="985">
        <v>0.58146587526723947</v>
      </c>
      <c r="L20" s="435"/>
      <c r="M20" s="1070"/>
      <c r="N20" s="1070"/>
    </row>
    <row r="21" spans="1:14" ht="25.5" x14ac:dyDescent="0.25">
      <c r="A21" s="435"/>
      <c r="B21" s="986"/>
      <c r="C21" s="980" t="s">
        <v>863</v>
      </c>
      <c r="D21" s="981" t="s">
        <v>864</v>
      </c>
      <c r="E21" s="982">
        <v>2.1965503599999998</v>
      </c>
      <c r="F21" s="982">
        <v>0.99329806000000009</v>
      </c>
      <c r="G21" s="982">
        <v>6.9448041900000002</v>
      </c>
      <c r="H21" s="982">
        <v>24.345282649999998</v>
      </c>
      <c r="I21" s="983">
        <v>33.118803210000003</v>
      </c>
      <c r="J21" s="984">
        <v>0.13942627481976058</v>
      </c>
      <c r="K21" s="985">
        <v>0.3603786690888966</v>
      </c>
      <c r="L21" s="435"/>
      <c r="M21" s="1070"/>
      <c r="N21" s="1070"/>
    </row>
    <row r="22" spans="1:14" x14ac:dyDescent="0.25">
      <c r="A22" s="435"/>
      <c r="B22" s="986"/>
      <c r="C22" s="980" t="s">
        <v>888</v>
      </c>
      <c r="D22" s="981" t="s">
        <v>889</v>
      </c>
      <c r="E22" s="982">
        <v>26.515065190000005</v>
      </c>
      <c r="F22" s="982">
        <v>40.985776090000002</v>
      </c>
      <c r="G22" s="982">
        <v>39.025972290000006</v>
      </c>
      <c r="H22" s="982">
        <v>43.898012139999999</v>
      </c>
      <c r="I22" s="983">
        <v>30.500827359999999</v>
      </c>
      <c r="J22" s="984">
        <v>0.12840490372675614</v>
      </c>
      <c r="K22" s="985">
        <v>-0.30518887136104378</v>
      </c>
      <c r="L22" s="435"/>
      <c r="M22" s="1070"/>
      <c r="N22" s="1070"/>
    </row>
    <row r="23" spans="1:14" x14ac:dyDescent="0.25">
      <c r="A23" s="435"/>
      <c r="B23" s="986"/>
      <c r="C23" s="987" t="s">
        <v>61</v>
      </c>
      <c r="D23" s="988"/>
      <c r="E23" s="982">
        <v>228.34381306000006</v>
      </c>
      <c r="F23" s="982">
        <v>215.87195428999996</v>
      </c>
      <c r="G23" s="982">
        <v>135.77747578000003</v>
      </c>
      <c r="H23" s="982">
        <v>107.44293710000001</v>
      </c>
      <c r="I23" s="983">
        <v>81.577024970000011</v>
      </c>
      <c r="J23" s="984">
        <v>0.34342970156033281</v>
      </c>
      <c r="K23" s="985">
        <v>-0.24074092563130423</v>
      </c>
      <c r="L23" s="435"/>
      <c r="M23" s="1070"/>
      <c r="N23" s="1070"/>
    </row>
    <row r="24" spans="1:14" x14ac:dyDescent="0.25">
      <c r="A24" s="435"/>
      <c r="B24" s="989"/>
      <c r="C24" s="990" t="s">
        <v>727</v>
      </c>
      <c r="D24" s="991"/>
      <c r="E24" s="992">
        <v>261.89238466000006</v>
      </c>
      <c r="F24" s="992">
        <v>257.97708541999998</v>
      </c>
      <c r="G24" s="992">
        <v>202.88443735000004</v>
      </c>
      <c r="H24" s="992">
        <v>234.07488167000002</v>
      </c>
      <c r="I24" s="993">
        <v>237.53631267000003</v>
      </c>
      <c r="J24" s="994">
        <v>1</v>
      </c>
      <c r="K24" s="995">
        <v>1.4787707998844324E-2</v>
      </c>
      <c r="L24" s="435"/>
      <c r="M24" s="1070"/>
      <c r="N24" s="1070"/>
    </row>
    <row r="25" spans="1:14" ht="38.25" customHeight="1" x14ac:dyDescent="0.25">
      <c r="A25" s="435"/>
      <c r="B25" s="979" t="s">
        <v>728</v>
      </c>
      <c r="C25" s="980" t="s">
        <v>890</v>
      </c>
      <c r="D25" s="981" t="s">
        <v>199</v>
      </c>
      <c r="E25" s="982">
        <v>0</v>
      </c>
      <c r="F25" s="982">
        <v>0</v>
      </c>
      <c r="G25" s="982">
        <v>0</v>
      </c>
      <c r="H25" s="982">
        <v>0</v>
      </c>
      <c r="I25" s="983">
        <v>0.45513566000000005</v>
      </c>
      <c r="J25" s="984">
        <v>0.34914748294015796</v>
      </c>
      <c r="K25" s="985" t="s">
        <v>263</v>
      </c>
      <c r="L25" s="435"/>
      <c r="M25" s="1070"/>
      <c r="N25" s="1070"/>
    </row>
    <row r="26" spans="1:14" ht="15" customHeight="1" x14ac:dyDescent="0.25">
      <c r="A26" s="435"/>
      <c r="B26" s="986"/>
      <c r="C26" s="980" t="s">
        <v>891</v>
      </c>
      <c r="D26" s="981" t="s">
        <v>892</v>
      </c>
      <c r="E26" s="982">
        <v>0</v>
      </c>
      <c r="F26" s="982">
        <v>0</v>
      </c>
      <c r="G26" s="982">
        <v>0</v>
      </c>
      <c r="H26" s="982">
        <v>0</v>
      </c>
      <c r="I26" s="983">
        <v>0.20673567000000001</v>
      </c>
      <c r="J26" s="984">
        <v>0.1585928002531094</v>
      </c>
      <c r="K26" s="985" t="s">
        <v>263</v>
      </c>
      <c r="L26" s="435"/>
      <c r="M26" s="1070"/>
      <c r="N26" s="1070"/>
    </row>
    <row r="27" spans="1:14" x14ac:dyDescent="0.25">
      <c r="A27" s="435"/>
      <c r="B27" s="986"/>
      <c r="C27" s="980" t="s">
        <v>893</v>
      </c>
      <c r="D27" s="981" t="s">
        <v>894</v>
      </c>
      <c r="E27" s="982">
        <v>0</v>
      </c>
      <c r="F27" s="982">
        <v>0</v>
      </c>
      <c r="G27" s="982">
        <v>0</v>
      </c>
      <c r="H27" s="982">
        <v>0</v>
      </c>
      <c r="I27" s="983">
        <v>0.12892922000000001</v>
      </c>
      <c r="J27" s="984">
        <v>9.8905264071019766E-2</v>
      </c>
      <c r="K27" s="985" t="s">
        <v>263</v>
      </c>
      <c r="L27" s="435"/>
      <c r="M27" s="1070"/>
      <c r="N27" s="1070"/>
    </row>
    <row r="28" spans="1:14" x14ac:dyDescent="0.25">
      <c r="A28" s="435"/>
      <c r="B28" s="986"/>
      <c r="C28" s="987" t="s">
        <v>61</v>
      </c>
      <c r="D28" s="988"/>
      <c r="E28" s="982">
        <v>1.0553578700000001</v>
      </c>
      <c r="F28" s="982">
        <v>0.48127763999999995</v>
      </c>
      <c r="G28" s="982">
        <v>4.15063271</v>
      </c>
      <c r="H28" s="982">
        <v>2.3621551799999998</v>
      </c>
      <c r="I28" s="983">
        <v>0.51276221999999994</v>
      </c>
      <c r="J28" s="984">
        <v>0.39335445273571285</v>
      </c>
      <c r="K28" s="985">
        <v>-0.78292610733558998</v>
      </c>
      <c r="L28" s="435"/>
      <c r="M28" s="1070"/>
      <c r="N28" s="1070"/>
    </row>
    <row r="29" spans="1:14" x14ac:dyDescent="0.25">
      <c r="A29" s="435"/>
      <c r="B29" s="989"/>
      <c r="C29" s="990" t="s">
        <v>735</v>
      </c>
      <c r="D29" s="991"/>
      <c r="E29" s="992">
        <v>1.0553578700000001</v>
      </c>
      <c r="F29" s="992">
        <v>0.48127763999999995</v>
      </c>
      <c r="G29" s="992">
        <v>4.15063271</v>
      </c>
      <c r="H29" s="992">
        <v>2.3621551799999998</v>
      </c>
      <c r="I29" s="993">
        <v>1.3035627700000001</v>
      </c>
      <c r="J29" s="994">
        <v>1</v>
      </c>
      <c r="K29" s="995">
        <v>-0.44814685290913014</v>
      </c>
      <c r="L29" s="435"/>
      <c r="M29" s="1070"/>
      <c r="N29" s="1070"/>
    </row>
    <row r="30" spans="1:14" ht="15.75" thickBot="1" x14ac:dyDescent="0.3">
      <c r="A30" s="435"/>
      <c r="B30" s="998" t="s">
        <v>895</v>
      </c>
      <c r="C30" s="998"/>
      <c r="D30" s="999"/>
      <c r="E30" s="1000">
        <v>262.94774253000008</v>
      </c>
      <c r="F30" s="1000">
        <v>258.45836305999995</v>
      </c>
      <c r="G30" s="1000">
        <v>207.03507006000004</v>
      </c>
      <c r="H30" s="1000">
        <v>236.43703685000003</v>
      </c>
      <c r="I30" s="1001">
        <v>238.83987544000004</v>
      </c>
      <c r="J30" s="1002"/>
      <c r="K30" s="1003">
        <v>1.0162699643053053E-2</v>
      </c>
      <c r="L30" s="435"/>
      <c r="M30" s="1070"/>
      <c r="N30" s="1070"/>
    </row>
    <row r="31" spans="1:14" ht="15" customHeight="1" x14ac:dyDescent="0.25">
      <c r="A31" s="435"/>
      <c r="B31" s="968" t="s">
        <v>20</v>
      </c>
      <c r="C31" s="968"/>
      <c r="D31" s="968"/>
      <c r="E31" s="968"/>
      <c r="F31" s="968"/>
      <c r="G31" s="968"/>
      <c r="H31" s="968"/>
      <c r="I31" s="968"/>
      <c r="J31" s="968"/>
      <c r="K31" s="968"/>
    </row>
    <row r="32" spans="1:14" x14ac:dyDescent="0.25">
      <c r="A32" s="435"/>
      <c r="B32" s="1208" t="s">
        <v>825</v>
      </c>
      <c r="C32" s="1208"/>
      <c r="D32" s="1208"/>
      <c r="E32" s="1208"/>
      <c r="F32" s="1208"/>
      <c r="G32" s="1208"/>
      <c r="H32" s="1208"/>
      <c r="I32" s="1208"/>
      <c r="J32" s="1208"/>
      <c r="K32" s="1208"/>
    </row>
    <row r="33" spans="1:12" x14ac:dyDescent="0.25">
      <c r="A33" s="435"/>
      <c r="B33" s="1208" t="s">
        <v>896</v>
      </c>
      <c r="C33" s="1208"/>
      <c r="D33" s="1208"/>
      <c r="E33" s="1208"/>
      <c r="F33" s="1208"/>
      <c r="G33" s="1208"/>
      <c r="H33" s="1208"/>
      <c r="I33" s="1208"/>
      <c r="J33" s="1208"/>
      <c r="K33" s="1208"/>
    </row>
    <row r="34" spans="1:12" x14ac:dyDescent="0.25">
      <c r="A34" s="435"/>
      <c r="B34" s="1208" t="s">
        <v>897</v>
      </c>
      <c r="C34" s="1208"/>
      <c r="D34" s="1208"/>
      <c r="E34" s="1208"/>
      <c r="F34" s="1208"/>
      <c r="G34" s="1208"/>
      <c r="H34" s="1208"/>
      <c r="I34" s="1208"/>
      <c r="J34" s="1208"/>
      <c r="K34" s="1208"/>
    </row>
    <row r="35" spans="1:12" x14ac:dyDescent="0.25">
      <c r="A35" s="435"/>
      <c r="B35" s="1079" t="s">
        <v>737</v>
      </c>
      <c r="C35" s="274"/>
      <c r="D35" s="274"/>
      <c r="E35" s="274"/>
      <c r="F35" s="274"/>
      <c r="G35" s="274"/>
      <c r="H35" s="274"/>
      <c r="I35" s="274"/>
      <c r="J35" s="274"/>
      <c r="K35" s="1209"/>
    </row>
    <row r="36" spans="1:12" x14ac:dyDescent="0.25">
      <c r="A36" s="435"/>
    </row>
    <row r="37" spans="1:12" ht="15.75" thickBot="1" x14ac:dyDescent="0.3">
      <c r="A37" s="435"/>
    </row>
    <row r="38" spans="1:12" x14ac:dyDescent="0.25">
      <c r="A38" s="435"/>
      <c r="B38" s="969" t="s">
        <v>738</v>
      </c>
      <c r="C38" s="970" t="s">
        <v>739</v>
      </c>
      <c r="D38" s="970"/>
      <c r="E38" s="970"/>
      <c r="F38" s="970"/>
      <c r="G38" s="970"/>
      <c r="H38" s="971" t="s">
        <v>7</v>
      </c>
      <c r="I38" s="972" t="s">
        <v>8</v>
      </c>
      <c r="J38" s="435"/>
    </row>
    <row r="39" spans="1:12" x14ac:dyDescent="0.25">
      <c r="A39" s="435"/>
      <c r="B39" s="973"/>
      <c r="C39" s="1007" t="s">
        <v>715</v>
      </c>
      <c r="D39" s="1007" t="s">
        <v>716</v>
      </c>
      <c r="E39" s="1007" t="s">
        <v>717</v>
      </c>
      <c r="F39" s="1007" t="s">
        <v>718</v>
      </c>
      <c r="G39" s="1008" t="s">
        <v>719</v>
      </c>
      <c r="H39" s="977"/>
      <c r="I39" s="978"/>
      <c r="J39" s="435"/>
    </row>
    <row r="40" spans="1:12" x14ac:dyDescent="0.25">
      <c r="A40" s="435"/>
      <c r="B40" s="1139" t="s">
        <v>508</v>
      </c>
      <c r="C40" s="1140">
        <v>4.2452619999999996E-2</v>
      </c>
      <c r="D40" s="1140">
        <v>2.1599299999999998E-2</v>
      </c>
      <c r="E40" s="1140">
        <v>4.8042419999999988E-2</v>
      </c>
      <c r="F40" s="1140">
        <v>1.0856370000000001E-2</v>
      </c>
      <c r="G40" s="1141">
        <v>9.1046200000000008E-3</v>
      </c>
      <c r="H40" s="1142">
        <v>3.5241685411729298E-2</v>
      </c>
      <c r="I40" s="1175">
        <v>-0.16135688079901478</v>
      </c>
      <c r="J40" s="435"/>
      <c r="K40" s="1070"/>
      <c r="L40" s="1070"/>
    </row>
    <row r="41" spans="1:12" ht="25.5" x14ac:dyDescent="0.25">
      <c r="A41" s="435"/>
      <c r="B41" s="1139" t="s">
        <v>509</v>
      </c>
      <c r="C41" s="1140">
        <v>0.20870055999999998</v>
      </c>
      <c r="D41" s="1140">
        <v>9.9765529999999991E-2</v>
      </c>
      <c r="E41" s="1140">
        <v>0.79822698000000014</v>
      </c>
      <c r="F41" s="1140">
        <v>0.45087219999999995</v>
      </c>
      <c r="G41" s="1141">
        <v>0.24924340999999997</v>
      </c>
      <c r="H41" s="1142">
        <v>0.96475831458827077</v>
      </c>
      <c r="I41" s="1175">
        <v>-0.44719721020723835</v>
      </c>
      <c r="J41" s="435"/>
      <c r="K41" s="1070"/>
      <c r="L41" s="1070"/>
    </row>
    <row r="42" spans="1:12" ht="38.25" x14ac:dyDescent="0.25">
      <c r="A42" s="435"/>
      <c r="B42" s="1144" t="s">
        <v>510</v>
      </c>
      <c r="C42" s="1140">
        <v>0</v>
      </c>
      <c r="D42" s="1140">
        <v>0</v>
      </c>
      <c r="E42" s="1140">
        <v>0</v>
      </c>
      <c r="F42" s="1140">
        <v>0</v>
      </c>
      <c r="G42" s="1141">
        <v>0</v>
      </c>
      <c r="H42" s="1142">
        <v>0</v>
      </c>
      <c r="I42" s="1175" t="s">
        <v>263</v>
      </c>
      <c r="J42" s="435"/>
      <c r="K42" s="1070"/>
      <c r="L42" s="1070"/>
    </row>
    <row r="43" spans="1:12" ht="25.5" x14ac:dyDescent="0.25">
      <c r="A43" s="435"/>
      <c r="B43" s="1139" t="s">
        <v>740</v>
      </c>
      <c r="C43" s="1140">
        <v>0</v>
      </c>
      <c r="D43" s="1140">
        <v>0</v>
      </c>
      <c r="E43" s="1140">
        <v>0</v>
      </c>
      <c r="F43" s="1140">
        <v>0</v>
      </c>
      <c r="G43" s="1141">
        <v>0</v>
      </c>
      <c r="H43" s="1142">
        <v>0</v>
      </c>
      <c r="I43" s="1175" t="s">
        <v>263</v>
      </c>
      <c r="J43" s="435"/>
      <c r="K43" s="1070"/>
      <c r="L43" s="1070"/>
    </row>
    <row r="44" spans="1:12" x14ac:dyDescent="0.25">
      <c r="A44" s="435"/>
      <c r="B44" s="1144" t="s">
        <v>512</v>
      </c>
      <c r="C44" s="1140">
        <v>1.404E-4</v>
      </c>
      <c r="D44" s="1140">
        <v>0</v>
      </c>
      <c r="E44" s="1140">
        <v>2.7286900000000006E-3</v>
      </c>
      <c r="F44" s="1140">
        <v>0</v>
      </c>
      <c r="G44" s="1141">
        <v>0</v>
      </c>
      <c r="H44" s="1142">
        <v>0</v>
      </c>
      <c r="I44" s="1175" t="s">
        <v>263</v>
      </c>
      <c r="J44" s="435"/>
      <c r="K44" s="1070"/>
      <c r="L44" s="1070"/>
    </row>
    <row r="45" spans="1:12" ht="15.75" thickBot="1" x14ac:dyDescent="0.3">
      <c r="A45" s="435"/>
      <c r="B45" s="1176" t="s">
        <v>528</v>
      </c>
      <c r="C45" s="1146">
        <v>0.25129357999999996</v>
      </c>
      <c r="D45" s="1146">
        <v>0.12136482999999999</v>
      </c>
      <c r="E45" s="1146">
        <v>0.84899809000000015</v>
      </c>
      <c r="F45" s="1146">
        <v>0.46172856999999995</v>
      </c>
      <c r="G45" s="1147">
        <v>0.25834802999999995</v>
      </c>
      <c r="H45" s="1148">
        <v>1</v>
      </c>
      <c r="I45" s="1177">
        <v>-0.44047640370185459</v>
      </c>
      <c r="J45" s="435"/>
      <c r="K45" s="1070"/>
      <c r="L45" s="1070"/>
    </row>
    <row r="46" spans="1:12" ht="15" customHeight="1" x14ac:dyDescent="0.25">
      <c r="B46" s="1019" t="s">
        <v>428</v>
      </c>
      <c r="C46" s="1019"/>
      <c r="D46" s="1019"/>
      <c r="E46" s="1019"/>
      <c r="F46" s="1019"/>
      <c r="G46" s="1019"/>
      <c r="H46" s="1019"/>
      <c r="I46" s="1019"/>
    </row>
  </sheetData>
  <mergeCells count="31">
    <mergeCell ref="B46:I46"/>
    <mergeCell ref="B30:D30"/>
    <mergeCell ref="B31:K31"/>
    <mergeCell ref="B32:K32"/>
    <mergeCell ref="B33:K33"/>
    <mergeCell ref="B34:K34"/>
    <mergeCell ref="B38:B39"/>
    <mergeCell ref="C38:G38"/>
    <mergeCell ref="H38:H39"/>
    <mergeCell ref="I38:I39"/>
    <mergeCell ref="K18:K19"/>
    <mergeCell ref="B20:B24"/>
    <mergeCell ref="C23:D23"/>
    <mergeCell ref="C24:D24"/>
    <mergeCell ref="B25:B29"/>
    <mergeCell ref="C28:D28"/>
    <mergeCell ref="C29:D29"/>
    <mergeCell ref="B9:B13"/>
    <mergeCell ref="B14:C14"/>
    <mergeCell ref="B15:J15"/>
    <mergeCell ref="B18:B19"/>
    <mergeCell ref="C18:C19"/>
    <mergeCell ref="D18:D19"/>
    <mergeCell ref="E18:I18"/>
    <mergeCell ref="J18:J19"/>
    <mergeCell ref="B4:B5"/>
    <mergeCell ref="C4:C5"/>
    <mergeCell ref="D4:H4"/>
    <mergeCell ref="I4:I5"/>
    <mergeCell ref="J4:J5"/>
    <mergeCell ref="B6:B8"/>
  </mergeCells>
  <pageMargins left="0.7" right="0.7" top="0.75" bottom="0.75" header="0.3" footer="0.3"/>
  <pageSetup paperSize="183" scale="62"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pageSetUpPr fitToPage="1"/>
  </sheetPr>
  <dimension ref="A1:O74"/>
  <sheetViews>
    <sheetView topLeftCell="A16" workbookViewId="0">
      <selection activeCell="M75" sqref="M75"/>
    </sheetView>
  </sheetViews>
  <sheetFormatPr baseColWidth="10" defaultRowHeight="15" x14ac:dyDescent="0.25"/>
  <cols>
    <col min="1" max="1" width="11.42578125" style="102"/>
    <col min="2" max="2" width="30" style="102" customWidth="1"/>
    <col min="3" max="3" width="32" style="102" customWidth="1"/>
    <col min="4" max="4" width="32.140625" style="102" customWidth="1"/>
    <col min="5" max="5" width="20" style="102" customWidth="1"/>
    <col min="6" max="8" width="11.42578125" style="102"/>
    <col min="9" max="9" width="13.28515625" style="102" customWidth="1"/>
    <col min="10" max="10" width="15.5703125" style="102" customWidth="1"/>
    <col min="11" max="16384" width="11.42578125" style="102"/>
  </cols>
  <sheetData>
    <row r="1" spans="1:13" x14ac:dyDescent="0.25">
      <c r="B1" s="931" t="s">
        <v>898</v>
      </c>
    </row>
    <row r="2" spans="1:13" ht="15.75" thickBot="1" x14ac:dyDescent="0.3">
      <c r="B2" s="1150"/>
    </row>
    <row r="3" spans="1:13" ht="15" customHeight="1" x14ac:dyDescent="0.25">
      <c r="A3" s="435"/>
      <c r="B3" s="934" t="s">
        <v>705</v>
      </c>
      <c r="C3" s="935" t="s">
        <v>706</v>
      </c>
      <c r="D3" s="936" t="s">
        <v>707</v>
      </c>
      <c r="E3" s="937"/>
      <c r="F3" s="937"/>
      <c r="G3" s="937"/>
      <c r="H3" s="937"/>
      <c r="I3" s="1063" t="s">
        <v>7</v>
      </c>
      <c r="J3" s="1064" t="s">
        <v>8</v>
      </c>
      <c r="K3" s="435"/>
    </row>
    <row r="4" spans="1:13" x14ac:dyDescent="0.25">
      <c r="A4" s="435"/>
      <c r="B4" s="940"/>
      <c r="C4" s="941"/>
      <c r="D4" s="942">
        <v>2013</v>
      </c>
      <c r="E4" s="942">
        <v>2014</v>
      </c>
      <c r="F4" s="942">
        <v>2015</v>
      </c>
      <c r="G4" s="942">
        <v>2016</v>
      </c>
      <c r="H4" s="1065">
        <v>2017</v>
      </c>
      <c r="I4" s="1066"/>
      <c r="J4" s="1067"/>
      <c r="K4" s="435"/>
    </row>
    <row r="5" spans="1:13" x14ac:dyDescent="0.25">
      <c r="A5" s="435"/>
      <c r="B5" s="1068" t="s">
        <v>708</v>
      </c>
      <c r="C5" s="409" t="s">
        <v>690</v>
      </c>
      <c r="D5" s="1253">
        <v>2625</v>
      </c>
      <c r="E5" s="1253">
        <v>3465</v>
      </c>
      <c r="F5" s="1253">
        <v>2950</v>
      </c>
      <c r="G5" s="1253">
        <v>4251</v>
      </c>
      <c r="H5" s="1254">
        <v>4069</v>
      </c>
      <c r="I5" s="1271">
        <v>0.95921735030645927</v>
      </c>
      <c r="J5" s="1272">
        <v>-4.2813455657492394E-2</v>
      </c>
      <c r="K5" s="435"/>
      <c r="L5" s="1070"/>
      <c r="M5" s="1070"/>
    </row>
    <row r="6" spans="1:13" x14ac:dyDescent="0.25">
      <c r="A6" s="435"/>
      <c r="B6" s="1071"/>
      <c r="C6" s="409" t="s">
        <v>691</v>
      </c>
      <c r="D6" s="1253">
        <v>62</v>
      </c>
      <c r="E6" s="1253">
        <v>46</v>
      </c>
      <c r="F6" s="1253">
        <v>85</v>
      </c>
      <c r="G6" s="1253">
        <v>99</v>
      </c>
      <c r="H6" s="1254">
        <v>124</v>
      </c>
      <c r="I6" s="1271">
        <v>2.9231494578029232E-2</v>
      </c>
      <c r="J6" s="1272">
        <v>0.2525252525252526</v>
      </c>
      <c r="K6" s="435"/>
      <c r="L6" s="1070"/>
      <c r="M6" s="1070"/>
    </row>
    <row r="7" spans="1:13" x14ac:dyDescent="0.25">
      <c r="A7" s="435"/>
      <c r="B7" s="1071"/>
      <c r="C7" s="409" t="s">
        <v>692</v>
      </c>
      <c r="D7" s="1253">
        <v>44</v>
      </c>
      <c r="E7" s="1253">
        <v>55</v>
      </c>
      <c r="F7" s="1253">
        <v>51</v>
      </c>
      <c r="G7" s="1253">
        <v>32</v>
      </c>
      <c r="H7" s="1254">
        <v>49</v>
      </c>
      <c r="I7" s="1271">
        <v>1.155115511551155E-2</v>
      </c>
      <c r="J7" s="1272">
        <v>0.53125</v>
      </c>
      <c r="K7" s="435"/>
      <c r="L7" s="1070"/>
      <c r="M7" s="1070"/>
    </row>
    <row r="8" spans="1:13" x14ac:dyDescent="0.25">
      <c r="A8" s="435"/>
      <c r="B8" s="1072"/>
      <c r="C8" s="1073" t="s">
        <v>709</v>
      </c>
      <c r="D8" s="1256">
        <v>2731</v>
      </c>
      <c r="E8" s="1256">
        <v>3566</v>
      </c>
      <c r="F8" s="1256">
        <v>3086</v>
      </c>
      <c r="G8" s="1256">
        <v>4382</v>
      </c>
      <c r="H8" s="1256">
        <v>4242</v>
      </c>
      <c r="I8" s="1273">
        <v>1</v>
      </c>
      <c r="J8" s="1274">
        <v>-3.1948881789137351E-2</v>
      </c>
      <c r="K8" s="435"/>
      <c r="L8" s="1070"/>
      <c r="M8" s="1070"/>
    </row>
    <row r="9" spans="1:13" x14ac:dyDescent="0.25">
      <c r="A9" s="435"/>
      <c r="B9" s="1068" t="s">
        <v>710</v>
      </c>
      <c r="C9" s="409" t="s">
        <v>698</v>
      </c>
      <c r="D9" s="1253">
        <v>966</v>
      </c>
      <c r="E9" s="1253">
        <v>1210</v>
      </c>
      <c r="F9" s="1253">
        <v>969</v>
      </c>
      <c r="G9" s="1253">
        <v>781</v>
      </c>
      <c r="H9" s="1254">
        <v>687</v>
      </c>
      <c r="I9" s="1271">
        <v>0.91114058355437666</v>
      </c>
      <c r="J9" s="1272">
        <v>-0.12035851472471193</v>
      </c>
      <c r="K9" s="435"/>
      <c r="L9" s="1070"/>
      <c r="M9" s="1070"/>
    </row>
    <row r="10" spans="1:13" x14ac:dyDescent="0.25">
      <c r="A10" s="435"/>
      <c r="B10" s="1071"/>
      <c r="C10" s="409" t="s">
        <v>699</v>
      </c>
      <c r="D10" s="1253">
        <v>27</v>
      </c>
      <c r="E10" s="1253">
        <v>4</v>
      </c>
      <c r="F10" s="1253">
        <v>1</v>
      </c>
      <c r="G10" s="1253">
        <v>1</v>
      </c>
      <c r="H10" s="1254">
        <v>9</v>
      </c>
      <c r="I10" s="1271">
        <v>1.1936339522546418E-2</v>
      </c>
      <c r="J10" s="1272">
        <v>8</v>
      </c>
      <c r="K10" s="435"/>
      <c r="L10" s="1070"/>
      <c r="M10" s="1070"/>
    </row>
    <row r="11" spans="1:13" x14ac:dyDescent="0.25">
      <c r="A11" s="435"/>
      <c r="B11" s="1071"/>
      <c r="C11" s="409" t="s">
        <v>700</v>
      </c>
      <c r="D11" s="1253">
        <v>37</v>
      </c>
      <c r="E11" s="1253">
        <v>22</v>
      </c>
      <c r="F11" s="1253">
        <v>18</v>
      </c>
      <c r="G11" s="1253">
        <v>36</v>
      </c>
      <c r="H11" s="1254">
        <v>29</v>
      </c>
      <c r="I11" s="1271">
        <v>3.8461538461538464E-2</v>
      </c>
      <c r="J11" s="1272">
        <v>-0.19444444444444442</v>
      </c>
      <c r="K11" s="435"/>
      <c r="L11" s="1070"/>
      <c r="M11" s="1070"/>
    </row>
    <row r="12" spans="1:13" x14ac:dyDescent="0.25">
      <c r="A12" s="435"/>
      <c r="B12" s="1071"/>
      <c r="C12" s="409" t="s">
        <v>701</v>
      </c>
      <c r="D12" s="1253">
        <v>31</v>
      </c>
      <c r="E12" s="1253">
        <v>48</v>
      </c>
      <c r="F12" s="1253">
        <v>28</v>
      </c>
      <c r="G12" s="1253">
        <v>27</v>
      </c>
      <c r="H12" s="1254">
        <v>29</v>
      </c>
      <c r="I12" s="1271">
        <v>3.8461538461538464E-2</v>
      </c>
      <c r="J12" s="1272">
        <v>7.4074074074074181E-2</v>
      </c>
      <c r="K12" s="435"/>
      <c r="L12" s="1070"/>
      <c r="M12" s="1070"/>
    </row>
    <row r="13" spans="1:13" ht="24" x14ac:dyDescent="0.25">
      <c r="A13" s="435"/>
      <c r="B13" s="1071"/>
      <c r="C13" s="409" t="s">
        <v>702</v>
      </c>
      <c r="D13" s="947" t="s">
        <v>263</v>
      </c>
      <c r="E13" s="1253">
        <v>5</v>
      </c>
      <c r="F13" s="1253">
        <v>7</v>
      </c>
      <c r="G13" s="1253">
        <v>9</v>
      </c>
      <c r="H13" s="948" t="s">
        <v>862</v>
      </c>
      <c r="I13" s="1271">
        <v>0</v>
      </c>
      <c r="J13" s="1272">
        <v>-1</v>
      </c>
      <c r="K13" s="435"/>
      <c r="L13" s="1070"/>
      <c r="M13" s="1070"/>
    </row>
    <row r="14" spans="1:13" x14ac:dyDescent="0.25">
      <c r="A14" s="435"/>
      <c r="B14" s="1072"/>
      <c r="C14" s="1073" t="s">
        <v>711</v>
      </c>
      <c r="D14" s="1256">
        <v>1061</v>
      </c>
      <c r="E14" s="1256">
        <v>1289</v>
      </c>
      <c r="F14" s="1256">
        <v>1023</v>
      </c>
      <c r="G14" s="1256">
        <v>854</v>
      </c>
      <c r="H14" s="1256">
        <v>754</v>
      </c>
      <c r="I14" s="1273">
        <v>1</v>
      </c>
      <c r="J14" s="1274">
        <v>-0.11709601873536302</v>
      </c>
      <c r="K14" s="435"/>
      <c r="L14" s="1070"/>
      <c r="M14" s="1070"/>
    </row>
    <row r="15" spans="1:13" ht="15.75" thickBot="1" x14ac:dyDescent="0.3">
      <c r="A15" s="435"/>
      <c r="B15" s="1275" t="s">
        <v>608</v>
      </c>
      <c r="C15" s="1276"/>
      <c r="D15" s="1277">
        <v>3792</v>
      </c>
      <c r="E15" s="1277">
        <v>4855</v>
      </c>
      <c r="F15" s="1277">
        <v>4109</v>
      </c>
      <c r="G15" s="1277">
        <v>5236</v>
      </c>
      <c r="H15" s="1278">
        <v>4996</v>
      </c>
      <c r="I15" s="1279"/>
      <c r="J15" s="1280">
        <v>-4.5836516424751728E-2</v>
      </c>
      <c r="K15" s="435"/>
      <c r="M15" s="1070"/>
    </row>
    <row r="16" spans="1:13" ht="15" customHeight="1" x14ac:dyDescent="0.25">
      <c r="A16" s="435"/>
      <c r="B16" s="968" t="s">
        <v>20</v>
      </c>
      <c r="C16" s="968"/>
      <c r="D16" s="968"/>
      <c r="E16" s="968"/>
      <c r="F16" s="968"/>
      <c r="G16" s="968"/>
      <c r="H16" s="968"/>
      <c r="I16" s="968"/>
      <c r="J16" s="968"/>
    </row>
    <row r="17" spans="1:14" ht="15.75" thickBot="1" x14ac:dyDescent="0.3">
      <c r="A17" s="435"/>
      <c r="B17" s="1150"/>
    </row>
    <row r="18" spans="1:14" ht="15" customHeight="1" x14ac:dyDescent="0.25">
      <c r="A18" s="435"/>
      <c r="B18" s="969" t="s">
        <v>712</v>
      </c>
      <c r="C18" s="937" t="s">
        <v>899</v>
      </c>
      <c r="D18" s="937" t="s">
        <v>25</v>
      </c>
      <c r="E18" s="970" t="s">
        <v>714</v>
      </c>
      <c r="F18" s="970"/>
      <c r="G18" s="970"/>
      <c r="H18" s="970"/>
      <c r="I18" s="970"/>
      <c r="J18" s="971" t="s">
        <v>7</v>
      </c>
      <c r="K18" s="972" t="s">
        <v>8</v>
      </c>
      <c r="L18" s="435"/>
    </row>
    <row r="19" spans="1:14" x14ac:dyDescent="0.25">
      <c r="A19" s="435"/>
      <c r="B19" s="973"/>
      <c r="C19" s="974"/>
      <c r="D19" s="974"/>
      <c r="E19" s="975" t="s">
        <v>715</v>
      </c>
      <c r="F19" s="975" t="s">
        <v>716</v>
      </c>
      <c r="G19" s="975" t="s">
        <v>717</v>
      </c>
      <c r="H19" s="975" t="s">
        <v>718</v>
      </c>
      <c r="I19" s="976" t="s">
        <v>719</v>
      </c>
      <c r="J19" s="977"/>
      <c r="K19" s="978"/>
      <c r="L19" s="435"/>
    </row>
    <row r="20" spans="1:14" x14ac:dyDescent="0.25">
      <c r="A20" s="435"/>
      <c r="B20" s="979" t="s">
        <v>720</v>
      </c>
      <c r="C20" s="980" t="s">
        <v>900</v>
      </c>
      <c r="D20" s="981" t="s">
        <v>901</v>
      </c>
      <c r="E20" s="982">
        <v>54.485325430000003</v>
      </c>
      <c r="F20" s="982">
        <v>73.244987039999998</v>
      </c>
      <c r="G20" s="982">
        <v>35.52617747</v>
      </c>
      <c r="H20" s="982">
        <v>86.762849319999987</v>
      </c>
      <c r="I20" s="983">
        <v>134.88788134999999</v>
      </c>
      <c r="J20" s="984">
        <v>0.22264758500728962</v>
      </c>
      <c r="K20" s="985">
        <v>0.55467325482251706</v>
      </c>
      <c r="L20" s="435"/>
      <c r="M20" s="1070"/>
      <c r="N20" s="1070"/>
    </row>
    <row r="21" spans="1:14" ht="25.5" x14ac:dyDescent="0.25">
      <c r="A21" s="435"/>
      <c r="B21" s="986"/>
      <c r="C21" s="1076" t="s">
        <v>38</v>
      </c>
      <c r="D21" s="1077" t="s">
        <v>887</v>
      </c>
      <c r="E21" s="982">
        <v>14.093492439999997</v>
      </c>
      <c r="F21" s="982">
        <v>24.459786699999999</v>
      </c>
      <c r="G21" s="982">
        <v>11.781836909999999</v>
      </c>
      <c r="H21" s="982">
        <v>45.042821619999998</v>
      </c>
      <c r="I21" s="983">
        <v>58.513968320000011</v>
      </c>
      <c r="J21" s="984">
        <v>9.6583871028685681E-2</v>
      </c>
      <c r="K21" s="985">
        <v>0.29907421905421949</v>
      </c>
      <c r="L21" s="435"/>
      <c r="M21" s="1070"/>
      <c r="N21" s="1070"/>
    </row>
    <row r="22" spans="1:14" ht="25.5" x14ac:dyDescent="0.25">
      <c r="A22" s="435"/>
      <c r="B22" s="986"/>
      <c r="C22" s="980" t="s">
        <v>902</v>
      </c>
      <c r="D22" s="981" t="s">
        <v>903</v>
      </c>
      <c r="E22" s="982">
        <v>3.2868354700000002</v>
      </c>
      <c r="F22" s="982">
        <v>16.725526909999999</v>
      </c>
      <c r="G22" s="982">
        <v>33.724346850000003</v>
      </c>
      <c r="H22" s="982">
        <v>30.700797550000001</v>
      </c>
      <c r="I22" s="983">
        <v>47.432006410000028</v>
      </c>
      <c r="J22" s="984">
        <v>7.8291849301381208E-2</v>
      </c>
      <c r="K22" s="985">
        <v>0.54497635876563821</v>
      </c>
      <c r="L22" s="435"/>
      <c r="M22" s="1070"/>
      <c r="N22" s="1070"/>
    </row>
    <row r="23" spans="1:14" x14ac:dyDescent="0.25">
      <c r="A23" s="435"/>
      <c r="B23" s="986"/>
      <c r="C23" s="987" t="s">
        <v>61</v>
      </c>
      <c r="D23" s="988"/>
      <c r="E23" s="982">
        <v>411.25663995000031</v>
      </c>
      <c r="F23" s="982">
        <v>508.41839357000038</v>
      </c>
      <c r="G23" s="982">
        <v>292.13225921000003</v>
      </c>
      <c r="H23" s="982">
        <v>344.73367288999981</v>
      </c>
      <c r="I23" s="983">
        <v>365.0019599499995</v>
      </c>
      <c r="J23" s="984">
        <v>0.60247669466264353</v>
      </c>
      <c r="K23" s="985">
        <v>5.8794044950946978E-2</v>
      </c>
      <c r="L23" s="435"/>
      <c r="M23" s="1070"/>
      <c r="N23" s="1070"/>
    </row>
    <row r="24" spans="1:14" ht="25.5" customHeight="1" x14ac:dyDescent="0.25">
      <c r="A24" s="435"/>
      <c r="B24" s="989"/>
      <c r="C24" s="990" t="s">
        <v>727</v>
      </c>
      <c r="D24" s="991"/>
      <c r="E24" s="992">
        <v>483.1222932900003</v>
      </c>
      <c r="F24" s="992">
        <v>622.84869422000043</v>
      </c>
      <c r="G24" s="992">
        <v>373.16462044000002</v>
      </c>
      <c r="H24" s="992">
        <v>507.24014137999978</v>
      </c>
      <c r="I24" s="993">
        <v>605.83581602999948</v>
      </c>
      <c r="J24" s="994">
        <v>1</v>
      </c>
      <c r="K24" s="995">
        <v>0.19437671944053925</v>
      </c>
      <c r="L24" s="435"/>
      <c r="M24" s="1070"/>
      <c r="N24" s="1070"/>
    </row>
    <row r="25" spans="1:14" ht="25.5" x14ac:dyDescent="0.25">
      <c r="A25" s="435"/>
      <c r="B25" s="979" t="s">
        <v>728</v>
      </c>
      <c r="C25" s="980" t="s">
        <v>904</v>
      </c>
      <c r="D25" s="981" t="s">
        <v>905</v>
      </c>
      <c r="E25" s="982">
        <v>34.550670459999999</v>
      </c>
      <c r="F25" s="982">
        <v>0</v>
      </c>
      <c r="G25" s="982">
        <v>0</v>
      </c>
      <c r="H25" s="982">
        <v>0</v>
      </c>
      <c r="I25" s="983">
        <v>31.99141977</v>
      </c>
      <c r="J25" s="984">
        <v>0.50853891524570372</v>
      </c>
      <c r="K25" s="985" t="s">
        <v>263</v>
      </c>
      <c r="L25" s="435"/>
      <c r="M25" s="1070"/>
      <c r="N25" s="1070"/>
    </row>
    <row r="26" spans="1:14" ht="24.75" customHeight="1" x14ac:dyDescent="0.25">
      <c r="A26" s="435"/>
      <c r="B26" s="986"/>
      <c r="C26" s="1076" t="s">
        <v>377</v>
      </c>
      <c r="D26" s="1077" t="s">
        <v>378</v>
      </c>
      <c r="E26" s="982">
        <v>14.22797426</v>
      </c>
      <c r="F26" s="982">
        <v>16.203516200000003</v>
      </c>
      <c r="G26" s="982">
        <v>8.9688733900000006</v>
      </c>
      <c r="H26" s="982">
        <v>7.5122089400000007</v>
      </c>
      <c r="I26" s="983">
        <v>3.8973901200000003</v>
      </c>
      <c r="J26" s="984">
        <v>6.1953316175505369E-2</v>
      </c>
      <c r="K26" s="985">
        <v>-0.48119252923761202</v>
      </c>
      <c r="L26" s="435"/>
      <c r="M26" s="1070"/>
      <c r="N26" s="1070"/>
    </row>
    <row r="27" spans="1:14" ht="25.5" x14ac:dyDescent="0.25">
      <c r="A27" s="435"/>
      <c r="B27" s="986"/>
      <c r="C27" s="980" t="s">
        <v>906</v>
      </c>
      <c r="D27" s="981" t="s">
        <v>907</v>
      </c>
      <c r="E27" s="982">
        <v>2.1232311800000003</v>
      </c>
      <c r="F27" s="982">
        <v>24.553173299999997</v>
      </c>
      <c r="G27" s="982">
        <v>16.529240619999999</v>
      </c>
      <c r="H27" s="982">
        <v>7.8120214699999995</v>
      </c>
      <c r="I27" s="983">
        <v>3.1754999399999999</v>
      </c>
      <c r="J27" s="984">
        <v>5.047807526081538E-2</v>
      </c>
      <c r="K27" s="985">
        <v>-0.59351110948751651</v>
      </c>
      <c r="L27" s="435"/>
      <c r="M27" s="1070"/>
      <c r="N27" s="1070"/>
    </row>
    <row r="28" spans="1:14" x14ac:dyDescent="0.25">
      <c r="A28" s="435"/>
      <c r="B28" s="986"/>
      <c r="C28" s="987" t="s">
        <v>61</v>
      </c>
      <c r="D28" s="988"/>
      <c r="E28" s="982">
        <v>75.067980960000071</v>
      </c>
      <c r="F28" s="982">
        <v>46.425522079999986</v>
      </c>
      <c r="G28" s="982">
        <v>50.476256050000025</v>
      </c>
      <c r="H28" s="982">
        <v>21.31334114000002</v>
      </c>
      <c r="I28" s="983">
        <v>23.844189030000027</v>
      </c>
      <c r="J28" s="984">
        <v>0.37902969331797559</v>
      </c>
      <c r="K28" s="985">
        <v>0.11874477461678756</v>
      </c>
      <c r="L28" s="435"/>
      <c r="M28" s="1070"/>
      <c r="N28" s="1070"/>
    </row>
    <row r="29" spans="1:14" ht="25.5" customHeight="1" x14ac:dyDescent="0.25">
      <c r="A29" s="435"/>
      <c r="B29" s="989"/>
      <c r="C29" s="990" t="s">
        <v>735</v>
      </c>
      <c r="D29" s="991"/>
      <c r="E29" s="992">
        <v>125.96985686000008</v>
      </c>
      <c r="F29" s="992">
        <v>87.182211579999986</v>
      </c>
      <c r="G29" s="992">
        <v>75.974370060000027</v>
      </c>
      <c r="H29" s="992">
        <v>36.637571550000018</v>
      </c>
      <c r="I29" s="993">
        <v>62.908498860000023</v>
      </c>
      <c r="J29" s="994">
        <v>1</v>
      </c>
      <c r="K29" s="995">
        <v>0.71704881624448147</v>
      </c>
      <c r="L29" s="435"/>
      <c r="M29" s="1070"/>
      <c r="N29" s="1070"/>
    </row>
    <row r="30" spans="1:14" ht="15.75" thickBot="1" x14ac:dyDescent="0.3">
      <c r="A30" s="435"/>
      <c r="B30" s="998" t="s">
        <v>908</v>
      </c>
      <c r="C30" s="998"/>
      <c r="D30" s="999"/>
      <c r="E30" s="1000">
        <v>609.09215015000041</v>
      </c>
      <c r="F30" s="1000">
        <v>710.03090580000037</v>
      </c>
      <c r="G30" s="1000">
        <v>449.13899050000003</v>
      </c>
      <c r="H30" s="1000">
        <v>543.8777129299998</v>
      </c>
      <c r="I30" s="1001">
        <v>668.74431488999949</v>
      </c>
      <c r="J30" s="1002"/>
      <c r="K30" s="1003">
        <v>0.22958580392513839</v>
      </c>
      <c r="L30" s="435"/>
    </row>
    <row r="31" spans="1:14" ht="15" customHeight="1" x14ac:dyDescent="0.25">
      <c r="A31" s="435"/>
      <c r="B31" s="968" t="s">
        <v>20</v>
      </c>
      <c r="C31" s="968"/>
      <c r="D31" s="968"/>
      <c r="E31" s="968"/>
      <c r="F31" s="968"/>
      <c r="G31" s="968"/>
      <c r="H31" s="968"/>
      <c r="I31" s="968"/>
      <c r="J31" s="968"/>
      <c r="K31" s="968"/>
    </row>
    <row r="32" spans="1:14" x14ac:dyDescent="0.25">
      <c r="A32" s="435"/>
      <c r="B32" s="1079" t="s">
        <v>737</v>
      </c>
    </row>
    <row r="33" spans="1:15" ht="15.75" thickBot="1" x14ac:dyDescent="0.3">
      <c r="A33" s="435"/>
      <c r="B33" s="1150"/>
    </row>
    <row r="34" spans="1:15" x14ac:dyDescent="0.25">
      <c r="A34" s="435"/>
      <c r="B34" s="969" t="s">
        <v>738</v>
      </c>
      <c r="C34" s="970" t="s">
        <v>739</v>
      </c>
      <c r="D34" s="970"/>
      <c r="E34" s="970"/>
      <c r="F34" s="970"/>
      <c r="G34" s="970"/>
      <c r="H34" s="971" t="s">
        <v>7</v>
      </c>
      <c r="I34" s="972" t="s">
        <v>8</v>
      </c>
      <c r="J34" s="435"/>
    </row>
    <row r="35" spans="1:15" x14ac:dyDescent="0.25">
      <c r="A35" s="435"/>
      <c r="B35" s="973"/>
      <c r="C35" s="1007" t="s">
        <v>715</v>
      </c>
      <c r="D35" s="1007" t="s">
        <v>716</v>
      </c>
      <c r="E35" s="1007" t="s">
        <v>717</v>
      </c>
      <c r="F35" s="1007" t="s">
        <v>718</v>
      </c>
      <c r="G35" s="1008" t="s">
        <v>719</v>
      </c>
      <c r="H35" s="977"/>
      <c r="I35" s="978"/>
      <c r="J35" s="435"/>
    </row>
    <row r="36" spans="1:15" x14ac:dyDescent="0.25">
      <c r="A36" s="435"/>
      <c r="B36" s="1139" t="s">
        <v>508</v>
      </c>
      <c r="C36" s="1140">
        <v>0.47991107000000027</v>
      </c>
      <c r="D36" s="1140">
        <v>0.38401182000000017</v>
      </c>
      <c r="E36" s="1140">
        <v>1.1009829400000004</v>
      </c>
      <c r="F36" s="1140">
        <v>0.1480982900000001</v>
      </c>
      <c r="G36" s="1141">
        <v>0.18006517999999982</v>
      </c>
      <c r="H36" s="1142">
        <v>1.5469717132211531E-2</v>
      </c>
      <c r="I36" s="1175">
        <v>0.21584914991253235</v>
      </c>
      <c r="J36" s="435"/>
      <c r="K36" s="1070"/>
      <c r="L36" s="1070"/>
    </row>
    <row r="37" spans="1:15" ht="25.5" x14ac:dyDescent="0.25">
      <c r="A37" s="435"/>
      <c r="B37" s="1139" t="s">
        <v>509</v>
      </c>
      <c r="C37" s="1140">
        <v>20.055227319999979</v>
      </c>
      <c r="D37" s="1140">
        <v>11.589433979999992</v>
      </c>
      <c r="E37" s="1140">
        <v>11.777095470000006</v>
      </c>
      <c r="F37" s="1140">
        <v>6.761666210000004</v>
      </c>
      <c r="G37" s="1141">
        <v>11.39556496000001</v>
      </c>
      <c r="H37" s="1142">
        <v>0.97901308011322197</v>
      </c>
      <c r="I37" s="1175">
        <v>0.68531906279946408</v>
      </c>
      <c r="J37" s="435"/>
      <c r="K37" s="1070"/>
      <c r="L37" s="1070"/>
    </row>
    <row r="38" spans="1:15" ht="38.25" x14ac:dyDescent="0.25">
      <c r="A38" s="435"/>
      <c r="B38" s="1144" t="s">
        <v>510</v>
      </c>
      <c r="C38" s="1140">
        <v>0</v>
      </c>
      <c r="D38" s="1140">
        <v>5.60335E-3</v>
      </c>
      <c r="E38" s="1140">
        <v>0</v>
      </c>
      <c r="F38" s="1140">
        <v>0</v>
      </c>
      <c r="G38" s="1141">
        <v>0</v>
      </c>
      <c r="H38" s="1142">
        <v>0</v>
      </c>
      <c r="I38" s="1175" t="s">
        <v>263</v>
      </c>
      <c r="J38" s="435"/>
      <c r="K38" s="1070"/>
      <c r="L38" s="1070"/>
    </row>
    <row r="39" spans="1:15" ht="25.5" x14ac:dyDescent="0.25">
      <c r="A39" s="435"/>
      <c r="B39" s="1139" t="s">
        <v>740</v>
      </c>
      <c r="C39" s="1140">
        <v>0</v>
      </c>
      <c r="D39" s="1140">
        <v>0</v>
      </c>
      <c r="E39" s="1140">
        <v>0</v>
      </c>
      <c r="F39" s="1140">
        <v>0</v>
      </c>
      <c r="G39" s="1141">
        <v>0</v>
      </c>
      <c r="H39" s="1142">
        <v>0</v>
      </c>
      <c r="I39" s="1175" t="s">
        <v>263</v>
      </c>
      <c r="J39" s="435"/>
      <c r="K39" s="1070"/>
      <c r="L39" s="1070"/>
    </row>
    <row r="40" spans="1:15" x14ac:dyDescent="0.25">
      <c r="A40" s="435"/>
      <c r="B40" s="1144" t="s">
        <v>512</v>
      </c>
      <c r="C40" s="1140">
        <v>3.7134810000000011E-2</v>
      </c>
      <c r="D40" s="1140">
        <v>1.6934100000000001E-2</v>
      </c>
      <c r="E40" s="1140">
        <v>0.47993125000000014</v>
      </c>
      <c r="F40" s="1140">
        <v>6.9686919999999999E-2</v>
      </c>
      <c r="G40" s="1141">
        <v>6.4219410000000005E-2</v>
      </c>
      <c r="H40" s="1142">
        <v>5.517202754566527E-3</v>
      </c>
      <c r="I40" s="1175">
        <v>-7.845819559825562E-2</v>
      </c>
      <c r="J40" s="435"/>
      <c r="K40" s="1070"/>
      <c r="L40" s="1070"/>
    </row>
    <row r="41" spans="1:15" ht="15.75" thickBot="1" x14ac:dyDescent="0.3">
      <c r="A41" s="435"/>
      <c r="B41" s="1176" t="s">
        <v>528</v>
      </c>
      <c r="C41" s="1146">
        <v>20.57227319999998</v>
      </c>
      <c r="D41" s="1146">
        <v>11.995983249999991</v>
      </c>
      <c r="E41" s="1146">
        <v>13.358009660000006</v>
      </c>
      <c r="F41" s="1146">
        <v>6.9794514200000037</v>
      </c>
      <c r="G41" s="1147">
        <v>11.63984955000001</v>
      </c>
      <c r="H41" s="1148">
        <v>1</v>
      </c>
      <c r="I41" s="1177">
        <v>0.66773129427412847</v>
      </c>
      <c r="J41" s="435"/>
      <c r="K41" s="1070"/>
      <c r="L41" s="1070"/>
    </row>
    <row r="42" spans="1:15" ht="15" customHeight="1" x14ac:dyDescent="0.25">
      <c r="A42" s="435"/>
      <c r="B42" s="1019" t="s">
        <v>428</v>
      </c>
      <c r="C42" s="1019"/>
      <c r="D42" s="1019"/>
      <c r="E42" s="1019"/>
      <c r="F42" s="1019"/>
      <c r="G42" s="1019"/>
      <c r="H42" s="1019"/>
      <c r="I42" s="1019"/>
    </row>
    <row r="43" spans="1:15" x14ac:dyDescent="0.25">
      <c r="A43" s="435"/>
      <c r="B43" s="1150"/>
    </row>
    <row r="44" spans="1:15" x14ac:dyDescent="0.25">
      <c r="A44" s="435"/>
      <c r="B44" s="1150"/>
    </row>
    <row r="45" spans="1:15" ht="15.75" thickBot="1" x14ac:dyDescent="0.3">
      <c r="A45" s="435"/>
      <c r="B45" s="1150"/>
    </row>
    <row r="46" spans="1:15" x14ac:dyDescent="0.25">
      <c r="A46" s="435"/>
      <c r="B46" s="1178" t="s">
        <v>741</v>
      </c>
      <c r="C46" s="1179"/>
      <c r="D46" s="1179"/>
      <c r="E46" s="1179"/>
      <c r="F46" s="1179"/>
      <c r="G46" s="1179"/>
      <c r="H46" s="1179"/>
      <c r="I46" s="1179"/>
      <c r="J46" s="1179"/>
      <c r="K46" s="1179"/>
      <c r="L46" s="1179"/>
      <c r="M46" s="1179"/>
      <c r="N46" s="1180"/>
      <c r="O46" s="435"/>
    </row>
    <row r="47" spans="1:15" x14ac:dyDescent="0.25">
      <c r="A47" s="435"/>
      <c r="B47" s="1181" t="s">
        <v>613</v>
      </c>
      <c r="C47" s="1182" t="s">
        <v>705</v>
      </c>
      <c r="D47" s="1184" t="s">
        <v>614</v>
      </c>
      <c r="E47" s="1184">
        <v>2016</v>
      </c>
      <c r="F47" s="1184"/>
      <c r="G47" s="1184"/>
      <c r="H47" s="1184"/>
      <c r="I47" s="1184"/>
      <c r="J47" s="1185">
        <v>2017</v>
      </c>
      <c r="K47" s="1185"/>
      <c r="L47" s="1185"/>
      <c r="M47" s="1185"/>
      <c r="N47" s="1186"/>
      <c r="O47" s="435"/>
    </row>
    <row r="48" spans="1:15" x14ac:dyDescent="0.25">
      <c r="A48" s="435"/>
      <c r="B48" s="1181"/>
      <c r="C48" s="1182"/>
      <c r="D48" s="1184"/>
      <c r="E48" s="1184" t="s">
        <v>617</v>
      </c>
      <c r="F48" s="1184"/>
      <c r="G48" s="1184"/>
      <c r="H48" s="1187" t="s">
        <v>742</v>
      </c>
      <c r="I48" s="1187" t="s">
        <v>743</v>
      </c>
      <c r="J48" s="1185" t="s">
        <v>617</v>
      </c>
      <c r="K48" s="1185"/>
      <c r="L48" s="1185"/>
      <c r="M48" s="1188" t="s">
        <v>742</v>
      </c>
      <c r="N48" s="1189" t="s">
        <v>743</v>
      </c>
      <c r="O48" s="435"/>
    </row>
    <row r="49" spans="1:15" x14ac:dyDescent="0.25">
      <c r="A49" s="435"/>
      <c r="B49" s="1181"/>
      <c r="C49" s="1182"/>
      <c r="D49" s="1184"/>
      <c r="E49" s="1190" t="s">
        <v>744</v>
      </c>
      <c r="F49" s="1190" t="s">
        <v>745</v>
      </c>
      <c r="G49" s="1190" t="s">
        <v>746</v>
      </c>
      <c r="H49" s="1187"/>
      <c r="I49" s="1187"/>
      <c r="J49" s="1191" t="s">
        <v>744</v>
      </c>
      <c r="K49" s="1191" t="s">
        <v>745</v>
      </c>
      <c r="L49" s="1191" t="s">
        <v>746</v>
      </c>
      <c r="M49" s="1188"/>
      <c r="N49" s="1189"/>
      <c r="O49" s="435"/>
    </row>
    <row r="50" spans="1:15" x14ac:dyDescent="0.25">
      <c r="A50" s="435"/>
      <c r="B50" s="1192" t="s">
        <v>309</v>
      </c>
      <c r="C50" s="1223" t="s">
        <v>599</v>
      </c>
      <c r="D50" s="1194" t="s">
        <v>653</v>
      </c>
      <c r="E50" s="1224">
        <v>82903</v>
      </c>
      <c r="F50" s="1224">
        <v>1480</v>
      </c>
      <c r="G50" s="1224">
        <v>448</v>
      </c>
      <c r="H50" s="1224">
        <v>250054</v>
      </c>
      <c r="I50" s="1224">
        <v>9427.8989999999994</v>
      </c>
      <c r="J50" s="1225">
        <v>74141</v>
      </c>
      <c r="K50" s="1225">
        <v>1020</v>
      </c>
      <c r="L50" s="1225">
        <v>290</v>
      </c>
      <c r="M50" s="1225">
        <v>218270</v>
      </c>
      <c r="N50" s="1228">
        <v>4869.9340000000002</v>
      </c>
      <c r="O50" s="435"/>
    </row>
    <row r="51" spans="1:15" x14ac:dyDescent="0.25">
      <c r="A51" s="435"/>
      <c r="B51" s="1192"/>
      <c r="C51" s="1227"/>
      <c r="D51" s="1194" t="s">
        <v>311</v>
      </c>
      <c r="E51" s="1224">
        <v>109908</v>
      </c>
      <c r="F51" s="1224">
        <v>2174</v>
      </c>
      <c r="G51" s="1224">
        <v>44638</v>
      </c>
      <c r="H51" s="1224">
        <v>453146</v>
      </c>
      <c r="I51" s="1224">
        <v>703450.94200000004</v>
      </c>
      <c r="J51" s="1225">
        <v>110279</v>
      </c>
      <c r="K51" s="1225">
        <v>2336</v>
      </c>
      <c r="L51" s="1225">
        <v>45326</v>
      </c>
      <c r="M51" s="1225">
        <v>454143</v>
      </c>
      <c r="N51" s="1228">
        <v>666173.77899999998</v>
      </c>
      <c r="O51" s="435"/>
    </row>
    <row r="52" spans="1:15" x14ac:dyDescent="0.25">
      <c r="A52" s="435"/>
      <c r="B52" s="1192"/>
      <c r="C52" s="1227"/>
      <c r="D52" s="1194" t="s">
        <v>314</v>
      </c>
      <c r="E52" s="1224">
        <v>59627</v>
      </c>
      <c r="F52" s="1224">
        <v>1743</v>
      </c>
      <c r="G52" s="1224">
        <v>29726</v>
      </c>
      <c r="H52" s="1224">
        <v>253612</v>
      </c>
      <c r="I52" s="1224">
        <v>331806.89299999998</v>
      </c>
      <c r="J52" s="1225">
        <v>60815</v>
      </c>
      <c r="K52" s="1225">
        <v>1813</v>
      </c>
      <c r="L52" s="1225">
        <v>30502</v>
      </c>
      <c r="M52" s="1225">
        <v>255839</v>
      </c>
      <c r="N52" s="1228">
        <v>407887.712</v>
      </c>
      <c r="O52" s="435"/>
    </row>
    <row r="53" spans="1:15" x14ac:dyDescent="0.25">
      <c r="A53" s="435"/>
      <c r="B53" s="1192"/>
      <c r="C53" s="1227"/>
      <c r="D53" s="1194" t="s">
        <v>654</v>
      </c>
      <c r="E53" s="1224">
        <v>25003</v>
      </c>
      <c r="F53" s="1224">
        <v>148</v>
      </c>
      <c r="G53" s="1224">
        <v>54</v>
      </c>
      <c r="H53" s="1224">
        <v>73302</v>
      </c>
      <c r="I53" s="1224">
        <v>918.726</v>
      </c>
      <c r="J53" s="1225">
        <v>26343</v>
      </c>
      <c r="K53" s="1225">
        <v>204</v>
      </c>
      <c r="L53" s="1225">
        <v>16</v>
      </c>
      <c r="M53" s="1225">
        <v>76836</v>
      </c>
      <c r="N53" s="1228">
        <v>30402.940999999999</v>
      </c>
      <c r="O53" s="435"/>
    </row>
    <row r="54" spans="1:15" x14ac:dyDescent="0.25">
      <c r="A54" s="435"/>
      <c r="B54" s="1192"/>
      <c r="C54" s="1227"/>
      <c r="D54" s="1194" t="s">
        <v>655</v>
      </c>
      <c r="E54" s="1224">
        <v>933</v>
      </c>
      <c r="F54" s="1195">
        <v>0</v>
      </c>
      <c r="G54" s="1195">
        <v>0</v>
      </c>
      <c r="H54" s="1224">
        <v>2418</v>
      </c>
      <c r="I54" s="1195">
        <v>0</v>
      </c>
      <c r="J54" s="1225">
        <v>939</v>
      </c>
      <c r="K54" s="1195">
        <v>0</v>
      </c>
      <c r="L54" s="1195">
        <v>0</v>
      </c>
      <c r="M54" s="1225">
        <v>2407</v>
      </c>
      <c r="N54" s="1249">
        <v>0</v>
      </c>
      <c r="O54" s="435"/>
    </row>
    <row r="55" spans="1:15" x14ac:dyDescent="0.25">
      <c r="A55" s="435"/>
      <c r="B55" s="1192"/>
      <c r="C55" s="1227"/>
      <c r="D55" s="1194" t="s">
        <v>656</v>
      </c>
      <c r="E55" s="1224">
        <v>6051</v>
      </c>
      <c r="F55" s="1224">
        <v>4599</v>
      </c>
      <c r="G55" s="1195">
        <v>0</v>
      </c>
      <c r="H55" s="1224">
        <v>66787</v>
      </c>
      <c r="I55" s="1195">
        <v>0</v>
      </c>
      <c r="J55" s="1225">
        <v>7095</v>
      </c>
      <c r="K55" s="1225">
        <v>4802</v>
      </c>
      <c r="L55" s="1225">
        <v>0</v>
      </c>
      <c r="M55" s="1225">
        <v>76936</v>
      </c>
      <c r="N55" s="1249">
        <v>0</v>
      </c>
      <c r="O55" s="435"/>
    </row>
    <row r="56" spans="1:15" x14ac:dyDescent="0.25">
      <c r="A56" s="435"/>
      <c r="B56" s="1192"/>
      <c r="C56" s="1229"/>
      <c r="D56" s="1230" t="s">
        <v>602</v>
      </c>
      <c r="E56" s="1231">
        <v>284425</v>
      </c>
      <c r="F56" s="1231">
        <v>10144</v>
      </c>
      <c r="G56" s="1231">
        <v>74866</v>
      </c>
      <c r="H56" s="1231">
        <v>1099319</v>
      </c>
      <c r="I56" s="1231">
        <v>1045604.46</v>
      </c>
      <c r="J56" s="1231">
        <v>279612</v>
      </c>
      <c r="K56" s="1231">
        <v>10175</v>
      </c>
      <c r="L56" s="1231">
        <v>76134</v>
      </c>
      <c r="M56" s="1231">
        <v>1084431</v>
      </c>
      <c r="N56" s="1232">
        <v>1109334.3660000002</v>
      </c>
      <c r="O56" s="435"/>
    </row>
    <row r="57" spans="1:15" x14ac:dyDescent="0.25">
      <c r="A57" s="435"/>
      <c r="B57" s="1192"/>
      <c r="C57" s="1223" t="s">
        <v>603</v>
      </c>
      <c r="D57" s="1194" t="s">
        <v>653</v>
      </c>
      <c r="E57" s="1224">
        <v>83425</v>
      </c>
      <c r="F57" s="1224">
        <v>1203</v>
      </c>
      <c r="G57" s="1224">
        <v>358</v>
      </c>
      <c r="H57" s="1224">
        <v>249798</v>
      </c>
      <c r="I57" s="1225">
        <v>618.76199999999994</v>
      </c>
      <c r="J57" s="1225">
        <v>74187</v>
      </c>
      <c r="K57" s="1225">
        <v>822</v>
      </c>
      <c r="L57" s="1225">
        <v>233</v>
      </c>
      <c r="M57" s="1225">
        <v>217043</v>
      </c>
      <c r="N57" s="1228">
        <v>632.38599999999997</v>
      </c>
      <c r="O57" s="435"/>
    </row>
    <row r="58" spans="1:15" x14ac:dyDescent="0.25">
      <c r="A58" s="435"/>
      <c r="B58" s="1192"/>
      <c r="C58" s="1227"/>
      <c r="D58" s="1194" t="s">
        <v>311</v>
      </c>
      <c r="E58" s="1224">
        <v>107619</v>
      </c>
      <c r="F58" s="1224">
        <v>2181</v>
      </c>
      <c r="G58" s="1224">
        <v>43584</v>
      </c>
      <c r="H58" s="1224">
        <v>442689</v>
      </c>
      <c r="I58" s="1225">
        <v>453211.15500000003</v>
      </c>
      <c r="J58" s="1225">
        <v>107594</v>
      </c>
      <c r="K58" s="1225">
        <v>2328</v>
      </c>
      <c r="L58" s="1225">
        <v>45964</v>
      </c>
      <c r="M58" s="1225">
        <v>441803</v>
      </c>
      <c r="N58" s="1228">
        <v>501951.88799999998</v>
      </c>
      <c r="O58" s="435"/>
    </row>
    <row r="59" spans="1:15" x14ac:dyDescent="0.25">
      <c r="A59" s="435"/>
      <c r="B59" s="1192"/>
      <c r="C59" s="1227"/>
      <c r="D59" s="1194" t="s">
        <v>314</v>
      </c>
      <c r="E59" s="1224">
        <v>58509</v>
      </c>
      <c r="F59" s="1224">
        <v>1745</v>
      </c>
      <c r="G59" s="1224">
        <v>29743</v>
      </c>
      <c r="H59" s="1224">
        <v>254866</v>
      </c>
      <c r="I59" s="1225">
        <v>458111.033</v>
      </c>
      <c r="J59" s="1225">
        <v>59055</v>
      </c>
      <c r="K59" s="1225">
        <v>1797</v>
      </c>
      <c r="L59" s="1225">
        <v>30673</v>
      </c>
      <c r="M59" s="1225">
        <v>253644</v>
      </c>
      <c r="N59" s="1228">
        <v>461043.64600000001</v>
      </c>
      <c r="O59" s="435"/>
    </row>
    <row r="60" spans="1:15" x14ac:dyDescent="0.25">
      <c r="A60" s="435"/>
      <c r="B60" s="1192"/>
      <c r="C60" s="1227"/>
      <c r="D60" s="1194" t="s">
        <v>654</v>
      </c>
      <c r="E60" s="1224">
        <v>24768</v>
      </c>
      <c r="F60" s="1224">
        <v>171</v>
      </c>
      <c r="G60" s="1224">
        <v>52</v>
      </c>
      <c r="H60" s="1224">
        <v>74337</v>
      </c>
      <c r="I60" s="1225">
        <v>152.31700000000001</v>
      </c>
      <c r="J60" s="1225">
        <v>26867</v>
      </c>
      <c r="K60" s="1225">
        <v>227</v>
      </c>
      <c r="L60" s="1225">
        <v>9</v>
      </c>
      <c r="M60" s="1225">
        <v>80329</v>
      </c>
      <c r="N60" s="1228">
        <v>12.5</v>
      </c>
      <c r="O60" s="435"/>
    </row>
    <row r="61" spans="1:15" x14ac:dyDescent="0.25">
      <c r="A61" s="435"/>
      <c r="B61" s="1192"/>
      <c r="C61" s="1227"/>
      <c r="D61" s="1194" t="s">
        <v>655</v>
      </c>
      <c r="E61" s="1224">
        <v>913</v>
      </c>
      <c r="F61" s="1195">
        <v>1</v>
      </c>
      <c r="G61" s="1195">
        <v>0</v>
      </c>
      <c r="H61" s="1224">
        <v>2456</v>
      </c>
      <c r="I61" s="1195">
        <v>0</v>
      </c>
      <c r="J61" s="1225">
        <v>960</v>
      </c>
      <c r="K61" s="1225">
        <v>2</v>
      </c>
      <c r="L61" s="1195">
        <v>0</v>
      </c>
      <c r="M61" s="1225">
        <v>2501</v>
      </c>
      <c r="N61" s="1249">
        <v>0</v>
      </c>
      <c r="O61" s="435"/>
    </row>
    <row r="62" spans="1:15" x14ac:dyDescent="0.25">
      <c r="A62" s="435"/>
      <c r="B62" s="1192"/>
      <c r="C62" s="1227"/>
      <c r="D62" s="1194" t="s">
        <v>656</v>
      </c>
      <c r="E62" s="1224">
        <v>7806</v>
      </c>
      <c r="F62" s="1224">
        <v>4856</v>
      </c>
      <c r="G62" s="1195">
        <v>0</v>
      </c>
      <c r="H62" s="1224">
        <v>80536</v>
      </c>
      <c r="I62" s="1195">
        <v>0</v>
      </c>
      <c r="J62" s="1225">
        <v>9201</v>
      </c>
      <c r="K62" s="1225">
        <v>5014</v>
      </c>
      <c r="L62" s="1195">
        <v>0</v>
      </c>
      <c r="M62" s="1225">
        <v>91669</v>
      </c>
      <c r="N62" s="1249">
        <v>0</v>
      </c>
      <c r="O62" s="435"/>
    </row>
    <row r="63" spans="1:15" x14ac:dyDescent="0.25">
      <c r="A63" s="435"/>
      <c r="B63" s="1192"/>
      <c r="C63" s="1229"/>
      <c r="D63" s="1230" t="s">
        <v>605</v>
      </c>
      <c r="E63" s="1231">
        <v>283040</v>
      </c>
      <c r="F63" s="1231">
        <v>10157</v>
      </c>
      <c r="G63" s="1231">
        <v>73737</v>
      </c>
      <c r="H63" s="1231">
        <v>1104682</v>
      </c>
      <c r="I63" s="1231">
        <v>912093.26699999999</v>
      </c>
      <c r="J63" s="1231">
        <v>277864</v>
      </c>
      <c r="K63" s="1231">
        <v>10190</v>
      </c>
      <c r="L63" s="1231">
        <v>76879</v>
      </c>
      <c r="M63" s="1231">
        <v>1086989</v>
      </c>
      <c r="N63" s="1232">
        <v>963640.41999999993</v>
      </c>
      <c r="O63" s="435"/>
    </row>
    <row r="64" spans="1:15" ht="15.75" thickBot="1" x14ac:dyDescent="0.3">
      <c r="A64" s="435"/>
      <c r="B64" s="1201" t="s">
        <v>608</v>
      </c>
      <c r="C64" s="1202"/>
      <c r="D64" s="1202"/>
      <c r="E64" s="1203">
        <f>+E63+E56</f>
        <v>567465</v>
      </c>
      <c r="F64" s="1203">
        <f t="shared" ref="F64:N64" si="0">+F63+F56</f>
        <v>20301</v>
      </c>
      <c r="G64" s="1203">
        <f t="shared" si="0"/>
        <v>148603</v>
      </c>
      <c r="H64" s="1203">
        <f t="shared" si="0"/>
        <v>2204001</v>
      </c>
      <c r="I64" s="1203">
        <f t="shared" si="0"/>
        <v>1957697.727</v>
      </c>
      <c r="J64" s="1203">
        <f t="shared" si="0"/>
        <v>557476</v>
      </c>
      <c r="K64" s="1203">
        <f t="shared" si="0"/>
        <v>20365</v>
      </c>
      <c r="L64" s="1203">
        <f t="shared" si="0"/>
        <v>153013</v>
      </c>
      <c r="M64" s="1203">
        <f t="shared" si="0"/>
        <v>2171420</v>
      </c>
      <c r="N64" s="1204">
        <f t="shared" si="0"/>
        <v>2072974.7860000001</v>
      </c>
      <c r="O64" s="435"/>
    </row>
    <row r="65" spans="1:15" x14ac:dyDescent="0.25">
      <c r="A65" s="435"/>
      <c r="B65" s="1206" t="s">
        <v>909</v>
      </c>
      <c r="C65" s="1206"/>
      <c r="D65" s="1206"/>
      <c r="E65" s="1206"/>
      <c r="F65" s="1206"/>
      <c r="G65" s="1206"/>
      <c r="H65" s="1206"/>
      <c r="I65" s="1206"/>
      <c r="J65" s="1281"/>
      <c r="K65" s="1281"/>
      <c r="L65" s="1281"/>
      <c r="M65" s="1281"/>
      <c r="N65" s="1281"/>
    </row>
    <row r="66" spans="1:15" x14ac:dyDescent="0.25">
      <c r="A66" s="435"/>
      <c r="B66" s="1206" t="s">
        <v>663</v>
      </c>
      <c r="C66" s="1206"/>
      <c r="D66" s="1206"/>
      <c r="E66" s="1206"/>
      <c r="F66" s="1206"/>
      <c r="G66" s="1206"/>
      <c r="H66" s="1206"/>
      <c r="I66" s="1206"/>
      <c r="J66" s="1206"/>
      <c r="K66" s="1206"/>
      <c r="L66" s="1206"/>
      <c r="M66" s="1206"/>
      <c r="N66" s="1206"/>
    </row>
    <row r="67" spans="1:15" ht="15.75" thickBot="1" x14ac:dyDescent="0.3">
      <c r="A67" s="435"/>
      <c r="B67" s="1046"/>
      <c r="C67" s="1046"/>
      <c r="D67" s="1046"/>
      <c r="E67" s="1046"/>
      <c r="F67" s="1046"/>
      <c r="G67" s="1046"/>
      <c r="H67" s="1046"/>
      <c r="I67" s="1046"/>
      <c r="J67" s="1046"/>
      <c r="K67" s="1046"/>
      <c r="L67" s="1046"/>
      <c r="M67" s="1046"/>
      <c r="N67" s="1046"/>
    </row>
    <row r="68" spans="1:15" x14ac:dyDescent="0.25">
      <c r="A68" s="435"/>
      <c r="B68" s="1178" t="s">
        <v>910</v>
      </c>
      <c r="C68" s="1179"/>
      <c r="D68" s="1179"/>
      <c r="E68" s="1179"/>
      <c r="F68" s="1179"/>
      <c r="G68" s="1179"/>
      <c r="H68" s="1179"/>
      <c r="I68" s="1179"/>
      <c r="J68" s="1179"/>
      <c r="K68" s="1180"/>
      <c r="L68" s="1047"/>
      <c r="M68" s="1046"/>
      <c r="N68" s="1046"/>
    </row>
    <row r="69" spans="1:15" x14ac:dyDescent="0.25">
      <c r="A69" s="435"/>
      <c r="B69" s="1181"/>
      <c r="C69" s="1184">
        <v>2016</v>
      </c>
      <c r="D69" s="1184"/>
      <c r="E69" s="1184"/>
      <c r="F69" s="1185">
        <v>2017</v>
      </c>
      <c r="G69" s="1185"/>
      <c r="H69" s="1185"/>
      <c r="I69" s="1187" t="s">
        <v>749</v>
      </c>
      <c r="J69" s="1187" t="s">
        <v>750</v>
      </c>
      <c r="K69" s="1282" t="s">
        <v>751</v>
      </c>
      <c r="L69" s="1047"/>
      <c r="M69" s="1046"/>
      <c r="N69" s="1046"/>
    </row>
    <row r="70" spans="1:15" x14ac:dyDescent="0.25">
      <c r="A70" s="435"/>
      <c r="B70" s="1181"/>
      <c r="C70" s="1184"/>
      <c r="D70" s="1184"/>
      <c r="E70" s="1184"/>
      <c r="F70" s="1185"/>
      <c r="G70" s="1185"/>
      <c r="H70" s="1185"/>
      <c r="I70" s="1187"/>
      <c r="J70" s="1187"/>
      <c r="K70" s="1282"/>
      <c r="L70" s="1047"/>
      <c r="M70" s="1046"/>
      <c r="N70" s="1046"/>
    </row>
    <row r="71" spans="1:15" x14ac:dyDescent="0.25">
      <c r="A71" s="435"/>
      <c r="B71" s="1181"/>
      <c r="C71" s="1283" t="s">
        <v>599</v>
      </c>
      <c r="D71" s="1190" t="s">
        <v>603</v>
      </c>
      <c r="E71" s="1190" t="s">
        <v>9</v>
      </c>
      <c r="F71" s="1284" t="s">
        <v>599</v>
      </c>
      <c r="G71" s="1191" t="s">
        <v>603</v>
      </c>
      <c r="H71" s="1191" t="s">
        <v>9</v>
      </c>
      <c r="I71" s="1187"/>
      <c r="J71" s="1187"/>
      <c r="K71" s="1282"/>
      <c r="L71" s="1047"/>
      <c r="M71" s="1046"/>
      <c r="N71" s="1046"/>
    </row>
    <row r="72" spans="1:15" x14ac:dyDescent="0.25">
      <c r="A72" s="435"/>
      <c r="B72" s="1285" t="s">
        <v>752</v>
      </c>
      <c r="C72" s="1286">
        <v>15618</v>
      </c>
      <c r="D72" s="1286">
        <v>16048</v>
      </c>
      <c r="E72" s="1286">
        <v>31666</v>
      </c>
      <c r="F72" s="1286">
        <v>17366</v>
      </c>
      <c r="G72" s="1287">
        <v>17523</v>
      </c>
      <c r="H72" s="1286">
        <v>34889</v>
      </c>
      <c r="I72" s="1288">
        <f>(H72-E72)/E72</f>
        <v>0.10178109012821322</v>
      </c>
      <c r="J72" s="1288">
        <f>(F72-C72)/C72</f>
        <v>0.11192214111922141</v>
      </c>
      <c r="K72" s="1289">
        <f>(G72-D72)/D72</f>
        <v>9.1911764705882359E-2</v>
      </c>
      <c r="L72" s="1054"/>
      <c r="M72" s="1055"/>
      <c r="N72" s="1055"/>
      <c r="O72" s="1070"/>
    </row>
    <row r="73" spans="1:15" ht="15.75" thickBot="1" x14ac:dyDescent="0.3">
      <c r="A73" s="435"/>
      <c r="B73" s="1290" t="s">
        <v>753</v>
      </c>
      <c r="C73" s="1291">
        <v>430.84498180000008</v>
      </c>
      <c r="D73" s="1291">
        <v>203.03794203000001</v>
      </c>
      <c r="E73" s="1291">
        <v>633.8829238300001</v>
      </c>
      <c r="F73" s="1291">
        <v>441.67791393999988</v>
      </c>
      <c r="G73" s="1291">
        <v>182.49496625000006</v>
      </c>
      <c r="H73" s="1291">
        <v>624.17288018999989</v>
      </c>
      <c r="I73" s="1292">
        <f>(H73-E73)/E73</f>
        <v>-1.5318354975286141E-2</v>
      </c>
      <c r="J73" s="1292">
        <f>(F73-C73)/C73</f>
        <v>2.5143456690017774E-2</v>
      </c>
      <c r="K73" s="1293">
        <f>(G73-D73)/D73</f>
        <v>-0.10117801419088757</v>
      </c>
      <c r="L73" s="1054"/>
      <c r="M73" s="1055"/>
      <c r="N73" s="1055"/>
      <c r="O73" s="1070"/>
    </row>
    <row r="74" spans="1:15" x14ac:dyDescent="0.25">
      <c r="B74" s="1294" t="s">
        <v>762</v>
      </c>
      <c r="C74" s="1294"/>
      <c r="D74" s="1294"/>
      <c r="E74" s="1294"/>
      <c r="F74" s="1294"/>
      <c r="G74" s="1294"/>
      <c r="H74" s="1294"/>
      <c r="I74" s="1294"/>
      <c r="J74" s="1294"/>
      <c r="K74" s="1294"/>
      <c r="L74" s="1295"/>
      <c r="M74" s="1046"/>
      <c r="N74" s="1046"/>
    </row>
  </sheetData>
  <mergeCells count="54">
    <mergeCell ref="B74:K74"/>
    <mergeCell ref="B64:D64"/>
    <mergeCell ref="B65:I65"/>
    <mergeCell ref="B66:N66"/>
    <mergeCell ref="B68:K68"/>
    <mergeCell ref="B69:B71"/>
    <mergeCell ref="C69:E70"/>
    <mergeCell ref="F69:H70"/>
    <mergeCell ref="I69:I71"/>
    <mergeCell ref="J69:J71"/>
    <mergeCell ref="K69:K71"/>
    <mergeCell ref="J48:L48"/>
    <mergeCell ref="M48:M49"/>
    <mergeCell ref="N48:N49"/>
    <mergeCell ref="B50:B63"/>
    <mergeCell ref="C50:C56"/>
    <mergeCell ref="C57:C63"/>
    <mergeCell ref="B42:I42"/>
    <mergeCell ref="B46:N46"/>
    <mergeCell ref="B47:B49"/>
    <mergeCell ref="C47:C49"/>
    <mergeCell ref="D47:D49"/>
    <mergeCell ref="E47:I47"/>
    <mergeCell ref="J47:N47"/>
    <mergeCell ref="E48:G48"/>
    <mergeCell ref="H48:H49"/>
    <mergeCell ref="I48:I49"/>
    <mergeCell ref="B30:D30"/>
    <mergeCell ref="B31:K31"/>
    <mergeCell ref="B34:B35"/>
    <mergeCell ref="C34:G34"/>
    <mergeCell ref="H34:H35"/>
    <mergeCell ref="I34:I35"/>
    <mergeCell ref="K18:K19"/>
    <mergeCell ref="B20:B24"/>
    <mergeCell ref="C23:D23"/>
    <mergeCell ref="C24:D24"/>
    <mergeCell ref="B25:B29"/>
    <mergeCell ref="C28:D28"/>
    <mergeCell ref="C29:D29"/>
    <mergeCell ref="B9:B14"/>
    <mergeCell ref="B15:C15"/>
    <mergeCell ref="B16:J16"/>
    <mergeCell ref="B18:B19"/>
    <mergeCell ref="C18:C19"/>
    <mergeCell ref="D18:D19"/>
    <mergeCell ref="E18:I18"/>
    <mergeCell ref="J18:J19"/>
    <mergeCell ref="B3:B4"/>
    <mergeCell ref="C3:C4"/>
    <mergeCell ref="D3:H3"/>
    <mergeCell ref="I3:I4"/>
    <mergeCell ref="J3:J4"/>
    <mergeCell ref="B5:B8"/>
  </mergeCells>
  <pageMargins left="0.7" right="0.7" top="0.75" bottom="0.75" header="0.3" footer="0.3"/>
  <pageSetup paperSize="183" scale="3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P49"/>
  <sheetViews>
    <sheetView zoomScale="90" zoomScaleNormal="90" workbookViewId="0">
      <selection activeCell="B48" sqref="B48:K48"/>
    </sheetView>
  </sheetViews>
  <sheetFormatPr baseColWidth="10" defaultColWidth="11.42578125" defaultRowHeight="15" x14ac:dyDescent="0.25"/>
  <cols>
    <col min="1" max="1" width="11.42578125" style="100"/>
    <col min="2" max="2" width="10.5703125" style="100" customWidth="1"/>
    <col min="3" max="3" width="14.28515625" style="100" customWidth="1"/>
    <col min="4" max="8" width="11.42578125" style="100"/>
    <col min="9" max="9" width="15.85546875" style="104" customWidth="1"/>
    <col min="10" max="10" width="15.7109375" style="104" customWidth="1"/>
    <col min="11" max="11" width="11.42578125" style="104"/>
    <col min="12" max="16384" width="11.42578125" style="100"/>
  </cols>
  <sheetData>
    <row r="1" spans="1:16" ht="15" customHeight="1" x14ac:dyDescent="0.25">
      <c r="B1" s="101" t="s">
        <v>54</v>
      </c>
      <c r="C1" s="102"/>
      <c r="D1" s="102"/>
      <c r="E1" s="102"/>
      <c r="F1" s="102"/>
      <c r="G1" s="102"/>
      <c r="H1" s="102"/>
      <c r="I1" s="103"/>
      <c r="J1" s="103"/>
      <c r="K1" s="103"/>
      <c r="O1" s="104"/>
      <c r="P1" s="104"/>
    </row>
    <row r="2" spans="1:16" x14ac:dyDescent="0.25">
      <c r="B2" s="105" t="s">
        <v>6</v>
      </c>
      <c r="C2" s="102"/>
      <c r="D2" s="102"/>
      <c r="E2" s="102"/>
      <c r="F2" s="102"/>
      <c r="G2" s="102"/>
      <c r="H2" s="102"/>
      <c r="I2" s="103"/>
      <c r="J2" s="103"/>
      <c r="K2" s="103"/>
      <c r="O2" s="104"/>
      <c r="P2" s="104"/>
    </row>
    <row r="3" spans="1:16" x14ac:dyDescent="0.25">
      <c r="B3" s="102"/>
      <c r="C3" s="102"/>
      <c r="D3" s="102"/>
      <c r="E3" s="102"/>
      <c r="F3" s="102"/>
      <c r="G3" s="102"/>
      <c r="H3" s="102"/>
      <c r="I3" s="103"/>
      <c r="J3" s="103"/>
      <c r="K3" s="103"/>
      <c r="O3" s="104"/>
      <c r="P3" s="104"/>
    </row>
    <row r="4" spans="1:16" ht="36" x14ac:dyDescent="0.25">
      <c r="A4" s="106"/>
      <c r="B4" s="107"/>
      <c r="C4" s="108" t="s">
        <v>55</v>
      </c>
      <c r="D4" s="109">
        <v>2013</v>
      </c>
      <c r="E4" s="109">
        <v>2014</v>
      </c>
      <c r="F4" s="109">
        <v>2015</v>
      </c>
      <c r="G4" s="109">
        <v>2016</v>
      </c>
      <c r="H4" s="110">
        <v>2017</v>
      </c>
      <c r="I4" s="111" t="s">
        <v>56</v>
      </c>
      <c r="J4" s="111" t="s">
        <v>57</v>
      </c>
      <c r="K4" s="112" t="s">
        <v>8</v>
      </c>
      <c r="L4" s="113"/>
      <c r="M4" s="114"/>
      <c r="N4" s="114"/>
    </row>
    <row r="5" spans="1:16" x14ac:dyDescent="0.25">
      <c r="A5" s="106"/>
      <c r="B5" s="115" t="s">
        <v>0</v>
      </c>
      <c r="C5" s="116" t="s">
        <v>58</v>
      </c>
      <c r="D5" s="117">
        <v>109.93603083000013</v>
      </c>
      <c r="E5" s="118">
        <v>132.85781569999997</v>
      </c>
      <c r="F5" s="118">
        <v>129.81899983000002</v>
      </c>
      <c r="G5" s="118">
        <v>91.143637490000017</v>
      </c>
      <c r="H5" s="119">
        <v>85.903065049999952</v>
      </c>
      <c r="I5" s="120">
        <v>0.41178246971570093</v>
      </c>
      <c r="J5" s="120">
        <v>1.2857697189111049E-3</v>
      </c>
      <c r="K5" s="121">
        <f>+H5/G5-1</f>
        <v>-5.7497951412955661E-2</v>
      </c>
      <c r="L5" s="114"/>
      <c r="M5" s="114"/>
      <c r="N5" s="114"/>
    </row>
    <row r="6" spans="1:16" x14ac:dyDescent="0.25">
      <c r="A6" s="106"/>
      <c r="B6" s="122"/>
      <c r="C6" s="34" t="s">
        <v>59</v>
      </c>
      <c r="D6" s="123">
        <v>77.512714329999994</v>
      </c>
      <c r="E6" s="124">
        <v>84.472114970000007</v>
      </c>
      <c r="F6" s="124">
        <v>30.690403209999999</v>
      </c>
      <c r="G6" s="124">
        <v>26.41625359</v>
      </c>
      <c r="H6" s="125">
        <v>35.329992510000011</v>
      </c>
      <c r="I6" s="126">
        <v>0.1693568391574525</v>
      </c>
      <c r="J6" s="126">
        <v>5.2880807585007337E-4</v>
      </c>
      <c r="K6" s="127">
        <f t="shared" ref="K6:K46" si="0">+H6/G6-1</f>
        <v>0.33743387909382982</v>
      </c>
      <c r="L6" s="114"/>
      <c r="M6" s="114"/>
      <c r="N6" s="114"/>
    </row>
    <row r="7" spans="1:16" x14ac:dyDescent="0.25">
      <c r="A7" s="106"/>
      <c r="B7" s="122"/>
      <c r="C7" s="34" t="s">
        <v>60</v>
      </c>
      <c r="D7" s="123">
        <v>3.2360020000000003E-2</v>
      </c>
      <c r="E7" s="124">
        <v>82.569789200000002</v>
      </c>
      <c r="F7" s="124">
        <v>7.0255300000000007E-2</v>
      </c>
      <c r="G7" s="124">
        <v>6.9500299999999994E-3</v>
      </c>
      <c r="H7" s="125">
        <v>19.536552219999997</v>
      </c>
      <c r="I7" s="126">
        <v>9.3649856593578718E-2</v>
      </c>
      <c r="J7" s="126">
        <v>2.9241689154840621E-4</v>
      </c>
      <c r="K7" s="127">
        <f t="shared" si="0"/>
        <v>2810.0025740896081</v>
      </c>
      <c r="L7" s="114"/>
      <c r="M7" s="114"/>
      <c r="N7" s="114"/>
    </row>
    <row r="8" spans="1:16" x14ac:dyDescent="0.25">
      <c r="A8" s="106"/>
      <c r="B8" s="122"/>
      <c r="C8" s="34" t="s">
        <v>61</v>
      </c>
      <c r="D8" s="123">
        <v>110.43592797000002</v>
      </c>
      <c r="E8" s="124">
        <v>95.13711026</v>
      </c>
      <c r="F8" s="124">
        <v>95.580388720000045</v>
      </c>
      <c r="G8" s="124">
        <v>84.707438170000017</v>
      </c>
      <c r="H8" s="125">
        <v>67.843119920000021</v>
      </c>
      <c r="I8" s="126">
        <v>0.32521083453326782</v>
      </c>
      <c r="J8" s="126">
        <v>1.0154542120099923E-3</v>
      </c>
      <c r="K8" s="127">
        <f t="shared" si="0"/>
        <v>-0.19908898928279317</v>
      </c>
      <c r="L8" s="114"/>
      <c r="M8" s="114"/>
      <c r="N8" s="114"/>
    </row>
    <row r="9" spans="1:16" x14ac:dyDescent="0.25">
      <c r="A9" s="106"/>
      <c r="B9" s="122"/>
      <c r="C9" s="128" t="s">
        <v>62</v>
      </c>
      <c r="D9" s="129">
        <v>297.91703315000018</v>
      </c>
      <c r="E9" s="130">
        <v>395.03683013</v>
      </c>
      <c r="F9" s="130">
        <v>256.16004706000007</v>
      </c>
      <c r="G9" s="130">
        <v>202.27427928000003</v>
      </c>
      <c r="H9" s="131">
        <v>208.61272969999999</v>
      </c>
      <c r="I9" s="132">
        <v>1</v>
      </c>
      <c r="J9" s="132">
        <v>3.1224488983195801E-3</v>
      </c>
      <c r="K9" s="133">
        <f t="shared" si="0"/>
        <v>3.1335918944127794E-2</v>
      </c>
      <c r="L9" s="114"/>
      <c r="M9" s="114"/>
      <c r="N9" s="114"/>
    </row>
    <row r="10" spans="1:16" ht="15" customHeight="1" x14ac:dyDescent="0.25">
      <c r="B10" s="134" t="s">
        <v>1</v>
      </c>
      <c r="C10" s="135" t="s">
        <v>63</v>
      </c>
      <c r="D10" s="124">
        <v>10185.00292318999</v>
      </c>
      <c r="E10" s="124">
        <v>9210.1922654400278</v>
      </c>
      <c r="F10" s="124">
        <v>8506.4215006899885</v>
      </c>
      <c r="G10" s="124">
        <v>8616.1604248399999</v>
      </c>
      <c r="H10" s="125">
        <v>9989.6257050299773</v>
      </c>
      <c r="I10" s="126">
        <v>0.45300248646133306</v>
      </c>
      <c r="J10" s="126">
        <v>0.14952153601629317</v>
      </c>
      <c r="K10" s="127">
        <f t="shared" si="0"/>
        <v>0.15940572278927623</v>
      </c>
      <c r="L10" s="114"/>
      <c r="M10" s="114"/>
      <c r="N10" s="114"/>
    </row>
    <row r="11" spans="1:16" x14ac:dyDescent="0.25">
      <c r="B11" s="134"/>
      <c r="C11" s="136" t="s">
        <v>64</v>
      </c>
      <c r="D11" s="124">
        <v>4466.938047829989</v>
      </c>
      <c r="E11" s="124">
        <v>3960.3640002499901</v>
      </c>
      <c r="F11" s="124">
        <v>3048.18194570999</v>
      </c>
      <c r="G11" s="124">
        <v>2917.2674787800097</v>
      </c>
      <c r="H11" s="125">
        <v>3717.2185153900095</v>
      </c>
      <c r="I11" s="126">
        <v>0.16856579815036488</v>
      </c>
      <c r="J11" s="126">
        <v>5.5638142863496935E-2</v>
      </c>
      <c r="K11" s="127">
        <f t="shared" si="0"/>
        <v>0.27421244106986586</v>
      </c>
      <c r="L11" s="114"/>
      <c r="M11" s="114"/>
      <c r="N11" s="114"/>
    </row>
    <row r="12" spans="1:16" ht="15" customHeight="1" x14ac:dyDescent="0.25">
      <c r="B12" s="134"/>
      <c r="C12" s="136" t="s">
        <v>65</v>
      </c>
      <c r="D12" s="124">
        <v>1671.6893350200003</v>
      </c>
      <c r="E12" s="124">
        <v>1777.47443764999</v>
      </c>
      <c r="F12" s="124">
        <v>1547.3042596100001</v>
      </c>
      <c r="G12" s="124">
        <v>1482.4659775999999</v>
      </c>
      <c r="H12" s="125">
        <v>1634.1829091900001</v>
      </c>
      <c r="I12" s="126">
        <v>7.4105771632958645E-2</v>
      </c>
      <c r="J12" s="126">
        <v>2.4459929323541168E-2</v>
      </c>
      <c r="K12" s="127">
        <f t="shared" si="0"/>
        <v>0.10234091971245007</v>
      </c>
      <c r="L12" s="114"/>
      <c r="M12" s="114"/>
      <c r="N12" s="114"/>
    </row>
    <row r="13" spans="1:16" x14ac:dyDescent="0.25">
      <c r="B13" s="134"/>
      <c r="C13" s="136" t="s">
        <v>66</v>
      </c>
      <c r="D13" s="124">
        <v>1380.9203399200001</v>
      </c>
      <c r="E13" s="124">
        <v>1264.9310068099999</v>
      </c>
      <c r="F13" s="124">
        <v>1261.8719641399998</v>
      </c>
      <c r="G13" s="124">
        <v>985.28215366000006</v>
      </c>
      <c r="H13" s="125">
        <v>1331.5390798999999</v>
      </c>
      <c r="I13" s="126">
        <v>6.0381693151067423E-2</v>
      </c>
      <c r="J13" s="126">
        <v>1.9930052873965237E-2</v>
      </c>
      <c r="K13" s="127">
        <f t="shared" si="0"/>
        <v>0.35142920731261484</v>
      </c>
      <c r="L13" s="114"/>
      <c r="M13" s="114"/>
      <c r="N13" s="114"/>
    </row>
    <row r="14" spans="1:16" x14ac:dyDescent="0.25">
      <c r="B14" s="134"/>
      <c r="C14" s="136" t="s">
        <v>67</v>
      </c>
      <c r="D14" s="124">
        <v>1367.4048226700002</v>
      </c>
      <c r="E14" s="124">
        <v>1333.7186138200002</v>
      </c>
      <c r="F14" s="124">
        <v>1309.9764474799999</v>
      </c>
      <c r="G14" s="124">
        <v>1223.8515950999999</v>
      </c>
      <c r="H14" s="125">
        <v>1196.2497938899999</v>
      </c>
      <c r="I14" s="126">
        <v>5.4246690222654444E-2</v>
      </c>
      <c r="J14" s="126">
        <v>1.7905085928449221E-2</v>
      </c>
      <c r="K14" s="127">
        <f t="shared" si="0"/>
        <v>-2.2553225669281196E-2</v>
      </c>
      <c r="L14" s="114"/>
      <c r="M14" s="114"/>
      <c r="N14" s="114"/>
    </row>
    <row r="15" spans="1:16" x14ac:dyDescent="0.25">
      <c r="B15" s="134"/>
      <c r="C15" s="136" t="s">
        <v>68</v>
      </c>
      <c r="D15" s="124">
        <v>1160.184015829999</v>
      </c>
      <c r="E15" s="124">
        <v>1061.2812292500012</v>
      </c>
      <c r="F15" s="124">
        <v>909.21820103000107</v>
      </c>
      <c r="G15" s="124">
        <v>829.03000838999901</v>
      </c>
      <c r="H15" s="125">
        <v>1058.5483377900021</v>
      </c>
      <c r="I15" s="126">
        <v>4.8002301909763401E-2</v>
      </c>
      <c r="J15" s="126">
        <v>1.5844014389263857E-2</v>
      </c>
      <c r="K15" s="127">
        <f t="shared" si="0"/>
        <v>0.27685165443616988</v>
      </c>
      <c r="L15" s="114"/>
      <c r="M15" s="114"/>
      <c r="N15" s="114"/>
    </row>
    <row r="16" spans="1:16" x14ac:dyDescent="0.25">
      <c r="B16" s="134"/>
      <c r="C16" s="136" t="s">
        <v>69</v>
      </c>
      <c r="D16" s="124">
        <v>1001.990577060001</v>
      </c>
      <c r="E16" s="124">
        <v>1009.428140229998</v>
      </c>
      <c r="F16" s="124">
        <v>875.62744829000007</v>
      </c>
      <c r="G16" s="124">
        <v>837.67510013000094</v>
      </c>
      <c r="H16" s="125">
        <v>789.46876745000009</v>
      </c>
      <c r="I16" s="126">
        <v>3.5800271721726215E-2</v>
      </c>
      <c r="J16" s="126">
        <v>1.1816517077969893E-2</v>
      </c>
      <c r="K16" s="127">
        <f t="shared" si="0"/>
        <v>-5.7547768427782531E-2</v>
      </c>
      <c r="L16" s="114"/>
      <c r="M16" s="114"/>
      <c r="N16" s="114"/>
    </row>
    <row r="17" spans="2:14" x14ac:dyDescent="0.25">
      <c r="B17" s="134"/>
      <c r="C17" s="136" t="s">
        <v>70</v>
      </c>
      <c r="D17" s="124">
        <v>557.63062210999908</v>
      </c>
      <c r="E17" s="124">
        <v>707.51689377000105</v>
      </c>
      <c r="F17" s="124">
        <v>484.62081238999906</v>
      </c>
      <c r="G17" s="124">
        <v>1669.4205236399998</v>
      </c>
      <c r="H17" s="125">
        <v>534.60213962</v>
      </c>
      <c r="I17" s="126">
        <v>2.42427600058597E-2</v>
      </c>
      <c r="J17" s="126">
        <v>8.0017545635699423E-3</v>
      </c>
      <c r="K17" s="127">
        <f t="shared" si="0"/>
        <v>-0.67976784036753357</v>
      </c>
      <c r="L17" s="114"/>
      <c r="M17" s="114"/>
      <c r="N17" s="114"/>
    </row>
    <row r="18" spans="2:14" ht="15" customHeight="1" x14ac:dyDescent="0.25">
      <c r="B18" s="134"/>
      <c r="C18" s="137" t="s">
        <v>71</v>
      </c>
      <c r="D18" s="124">
        <v>517.27912516000004</v>
      </c>
      <c r="E18" s="124">
        <v>536.5733832899989</v>
      </c>
      <c r="F18" s="124">
        <v>446.46392339999903</v>
      </c>
      <c r="G18" s="124">
        <v>380.58916956999997</v>
      </c>
      <c r="H18" s="125">
        <v>343.32087605000004</v>
      </c>
      <c r="I18" s="126">
        <v>1.5568672450502634E-2</v>
      </c>
      <c r="J18" s="126">
        <v>5.1387175304884319E-3</v>
      </c>
      <c r="K18" s="127">
        <f t="shared" si="0"/>
        <v>-9.7922632853968627E-2</v>
      </c>
      <c r="L18" s="114"/>
      <c r="M18" s="114"/>
      <c r="N18" s="114"/>
    </row>
    <row r="19" spans="2:14" x14ac:dyDescent="0.25">
      <c r="B19" s="134"/>
      <c r="C19" s="137" t="s">
        <v>72</v>
      </c>
      <c r="D19" s="124">
        <v>144.83915346999999</v>
      </c>
      <c r="E19" s="124">
        <v>212.85931643999999</v>
      </c>
      <c r="F19" s="124">
        <v>201.13931201</v>
      </c>
      <c r="G19" s="124">
        <v>170.61481476999998</v>
      </c>
      <c r="H19" s="125">
        <v>282.35683540999997</v>
      </c>
      <c r="I19" s="126">
        <v>1.2804118220933837E-2</v>
      </c>
      <c r="J19" s="126">
        <v>4.2262271862643511E-3</v>
      </c>
      <c r="K19" s="127">
        <f t="shared" si="0"/>
        <v>0.65493738507195642</v>
      </c>
      <c r="L19" s="114"/>
      <c r="M19" s="114"/>
      <c r="N19" s="114"/>
    </row>
    <row r="20" spans="2:14" x14ac:dyDescent="0.25">
      <c r="B20" s="134"/>
      <c r="C20" s="136" t="s">
        <v>61</v>
      </c>
      <c r="D20" s="124">
        <v>1584.5294122400005</v>
      </c>
      <c r="E20" s="124">
        <v>1543.5011446400003</v>
      </c>
      <c r="F20" s="124">
        <v>1375.0671167200003</v>
      </c>
      <c r="G20" s="124">
        <v>1190.1479706500004</v>
      </c>
      <c r="H20" s="125">
        <v>1174.9198736200001</v>
      </c>
      <c r="I20" s="126">
        <v>5.3279436072835133E-2</v>
      </c>
      <c r="J20" s="126">
        <v>1.7585826475087565E-2</v>
      </c>
      <c r="K20" s="127">
        <f t="shared" si="0"/>
        <v>-1.2795129181864207E-2</v>
      </c>
      <c r="L20" s="138"/>
      <c r="M20" s="114"/>
      <c r="N20" s="114"/>
    </row>
    <row r="21" spans="2:14" ht="15" customHeight="1" x14ac:dyDescent="0.25">
      <c r="B21" s="134"/>
      <c r="C21" s="139" t="s">
        <v>73</v>
      </c>
      <c r="D21" s="130">
        <v>24038.967824499974</v>
      </c>
      <c r="E21" s="130">
        <v>22617.840431590012</v>
      </c>
      <c r="F21" s="130">
        <v>19965.892931469989</v>
      </c>
      <c r="G21" s="130">
        <v>20302.505217129994</v>
      </c>
      <c r="H21" s="131">
        <v>22052.032833340003</v>
      </c>
      <c r="I21" s="132">
        <v>1</v>
      </c>
      <c r="J21" s="132">
        <v>0.33006780422838999</v>
      </c>
      <c r="K21" s="133">
        <f t="shared" si="0"/>
        <v>8.6172991830282486E-2</v>
      </c>
      <c r="L21" s="114"/>
      <c r="M21" s="114"/>
      <c r="N21" s="114"/>
    </row>
    <row r="22" spans="2:14" x14ac:dyDescent="0.25">
      <c r="B22" s="140" t="s">
        <v>2</v>
      </c>
      <c r="C22" s="141" t="s">
        <v>74</v>
      </c>
      <c r="D22" s="124">
        <v>19058.696136499999</v>
      </c>
      <c r="E22" s="124">
        <v>18007.136710920004</v>
      </c>
      <c r="F22" s="124">
        <v>15769.439755450028</v>
      </c>
      <c r="G22" s="124">
        <v>17108.998953139995</v>
      </c>
      <c r="H22" s="125">
        <v>18293.084896490011</v>
      </c>
      <c r="I22" s="126">
        <v>0.55234762853675001</v>
      </c>
      <c r="J22" s="126">
        <v>0.27380506867463578</v>
      </c>
      <c r="K22" s="127">
        <f t="shared" si="0"/>
        <v>6.9208370787392059E-2</v>
      </c>
      <c r="L22" s="114"/>
      <c r="M22" s="114"/>
      <c r="N22" s="114"/>
    </row>
    <row r="23" spans="2:14" x14ac:dyDescent="0.25">
      <c r="B23" s="142"/>
      <c r="C23" s="141" t="s">
        <v>75</v>
      </c>
      <c r="D23" s="124">
        <v>7382.3229341900033</v>
      </c>
      <c r="E23" s="124">
        <v>7649.9999513900111</v>
      </c>
      <c r="F23" s="124">
        <v>5224.225392600003</v>
      </c>
      <c r="G23" s="124">
        <v>5252.3067730099974</v>
      </c>
      <c r="H23" s="125">
        <v>5862.5615502900037</v>
      </c>
      <c r="I23" s="126">
        <v>0.17701617784951851</v>
      </c>
      <c r="J23" s="126">
        <v>8.7748954152310932E-2</v>
      </c>
      <c r="K23" s="127">
        <f t="shared" si="0"/>
        <v>0.11618795391311099</v>
      </c>
      <c r="L23" s="114"/>
      <c r="M23" s="114"/>
      <c r="N23" s="114"/>
    </row>
    <row r="24" spans="2:14" x14ac:dyDescent="0.25">
      <c r="B24" s="142"/>
      <c r="C24" s="136" t="s">
        <v>76</v>
      </c>
      <c r="D24" s="124">
        <v>4198.0930166299913</v>
      </c>
      <c r="E24" s="124">
        <v>4452.1567986</v>
      </c>
      <c r="F24" s="124">
        <v>3968.9153283199971</v>
      </c>
      <c r="G24" s="124">
        <v>4147.0575664200032</v>
      </c>
      <c r="H24" s="125">
        <v>4126.7841621200014</v>
      </c>
      <c r="I24" s="126">
        <v>0.12460552489248906</v>
      </c>
      <c r="J24" s="126">
        <v>6.1768391023619675E-2</v>
      </c>
      <c r="K24" s="127">
        <f t="shared" si="0"/>
        <v>-4.888623795377689E-3</v>
      </c>
      <c r="L24" s="114"/>
      <c r="M24" s="114"/>
      <c r="N24" s="114"/>
    </row>
    <row r="25" spans="2:14" x14ac:dyDescent="0.25">
      <c r="B25" s="142"/>
      <c r="C25" s="141" t="s">
        <v>77</v>
      </c>
      <c r="D25" s="124">
        <v>2071.2764574099992</v>
      </c>
      <c r="E25" s="124">
        <v>2459.796121509999</v>
      </c>
      <c r="F25" s="124">
        <v>1842.1755323800007</v>
      </c>
      <c r="G25" s="124">
        <v>1464.6223568599994</v>
      </c>
      <c r="H25" s="125">
        <v>1765.7286844699988</v>
      </c>
      <c r="I25" s="126">
        <v>5.3315012586720917E-2</v>
      </c>
      <c r="J25" s="126">
        <v>2.6428864592699032E-2</v>
      </c>
      <c r="K25" s="127">
        <f t="shared" si="0"/>
        <v>0.20558632482952155</v>
      </c>
      <c r="L25" s="114"/>
      <c r="M25" s="114"/>
      <c r="N25" s="114"/>
    </row>
    <row r="26" spans="2:14" x14ac:dyDescent="0.25">
      <c r="B26" s="142"/>
      <c r="C26" s="141" t="s">
        <v>78</v>
      </c>
      <c r="D26" s="124">
        <v>1630.1000313999978</v>
      </c>
      <c r="E26" s="124">
        <v>1701.0979352500001</v>
      </c>
      <c r="F26" s="124">
        <v>1434.0221642900008</v>
      </c>
      <c r="G26" s="124">
        <v>1098.3447597400007</v>
      </c>
      <c r="H26" s="125">
        <v>1256.9054091700011</v>
      </c>
      <c r="I26" s="126">
        <v>3.795142951439933E-2</v>
      </c>
      <c r="J26" s="126">
        <v>1.8812959860113405E-2</v>
      </c>
      <c r="K26" s="127">
        <f t="shared" si="0"/>
        <v>0.14436327758101641</v>
      </c>
      <c r="L26" s="114"/>
      <c r="M26" s="114"/>
      <c r="N26" s="114"/>
    </row>
    <row r="27" spans="2:14" x14ac:dyDescent="0.25">
      <c r="B27" s="142"/>
      <c r="C27" s="141" t="s">
        <v>61</v>
      </c>
      <c r="D27" s="124">
        <v>2184.7593446400006</v>
      </c>
      <c r="E27" s="124">
        <v>1939.6307797799998</v>
      </c>
      <c r="F27" s="124">
        <v>1509.3414151000002</v>
      </c>
      <c r="G27" s="124">
        <v>1416.2746378900003</v>
      </c>
      <c r="H27" s="125">
        <v>1813.7248991299998</v>
      </c>
      <c r="I27" s="126">
        <v>5.4764226620122092E-2</v>
      </c>
      <c r="J27" s="126">
        <v>2.7147256647700412E-2</v>
      </c>
      <c r="K27" s="127">
        <f t="shared" si="0"/>
        <v>0.28063078347016823</v>
      </c>
      <c r="L27" s="114"/>
      <c r="M27" s="114"/>
      <c r="N27" s="114"/>
    </row>
    <row r="28" spans="2:14" ht="15" customHeight="1" x14ac:dyDescent="0.25">
      <c r="B28" s="143"/>
      <c r="C28" s="144" t="s">
        <v>79</v>
      </c>
      <c r="D28" s="130">
        <v>36525.247920769994</v>
      </c>
      <c r="E28" s="130">
        <v>36209.818297450016</v>
      </c>
      <c r="F28" s="130">
        <v>29748.119588140024</v>
      </c>
      <c r="G28" s="130">
        <v>30487.605047059998</v>
      </c>
      <c r="H28" s="131">
        <v>33118.789601670018</v>
      </c>
      <c r="I28" s="132">
        <v>1</v>
      </c>
      <c r="J28" s="132">
        <v>0.49571149495107925</v>
      </c>
      <c r="K28" s="133">
        <f t="shared" si="0"/>
        <v>8.6303419063208819E-2</v>
      </c>
      <c r="L28" s="114"/>
      <c r="M28" s="114"/>
      <c r="N28" s="114"/>
    </row>
    <row r="29" spans="2:14" x14ac:dyDescent="0.25">
      <c r="B29" s="145" t="s">
        <v>4</v>
      </c>
      <c r="C29" s="141" t="s">
        <v>80</v>
      </c>
      <c r="D29" s="124">
        <v>1490.2064507800012</v>
      </c>
      <c r="E29" s="124">
        <v>1441.1906228400026</v>
      </c>
      <c r="F29" s="124">
        <v>1191.558060440002</v>
      </c>
      <c r="G29" s="124">
        <v>1360.3705320499996</v>
      </c>
      <c r="H29" s="125">
        <v>1666.056568680001</v>
      </c>
      <c r="I29" s="126">
        <v>0.1575155186729322</v>
      </c>
      <c r="J29" s="126">
        <v>2.4937004107534883E-2</v>
      </c>
      <c r="K29" s="127">
        <f t="shared" si="0"/>
        <v>0.2247079228990283</v>
      </c>
      <c r="L29" s="114"/>
      <c r="M29" s="114"/>
      <c r="N29" s="114"/>
    </row>
    <row r="30" spans="2:14" ht="15" customHeight="1" x14ac:dyDescent="0.25">
      <c r="B30" s="145"/>
      <c r="C30" s="141" t="s">
        <v>81</v>
      </c>
      <c r="D30" s="146">
        <v>2510.9716525700005</v>
      </c>
      <c r="E30" s="124">
        <v>2186.4384087199987</v>
      </c>
      <c r="F30" s="124">
        <v>1616.0041548099998</v>
      </c>
      <c r="G30" s="124">
        <v>1672.8889053400035</v>
      </c>
      <c r="H30" s="125">
        <v>1658.1603685599969</v>
      </c>
      <c r="I30" s="126">
        <v>0.15676898096177083</v>
      </c>
      <c r="J30" s="126">
        <v>2.4818816298952568E-2</v>
      </c>
      <c r="K30" s="127">
        <f t="shared" si="0"/>
        <v>-8.8042527707559159E-3</v>
      </c>
      <c r="L30" s="114"/>
      <c r="M30" s="114"/>
      <c r="N30" s="114"/>
    </row>
    <row r="31" spans="2:14" x14ac:dyDescent="0.25">
      <c r="B31" s="145"/>
      <c r="C31" s="141" t="s">
        <v>82</v>
      </c>
      <c r="D31" s="124">
        <v>1010.4300142800007</v>
      </c>
      <c r="E31" s="124">
        <v>966.7360337399972</v>
      </c>
      <c r="F31" s="124">
        <v>852.11615845000006</v>
      </c>
      <c r="G31" s="124">
        <v>697.14589022000098</v>
      </c>
      <c r="H31" s="125">
        <v>1019.6196840999986</v>
      </c>
      <c r="I31" s="126">
        <v>9.6398841677620195E-2</v>
      </c>
      <c r="J31" s="126">
        <v>1.5261342698987731E-2</v>
      </c>
      <c r="K31" s="127">
        <f t="shared" si="0"/>
        <v>0.46256285578651735</v>
      </c>
      <c r="L31" s="114"/>
      <c r="M31" s="114"/>
      <c r="N31" s="114"/>
    </row>
    <row r="32" spans="2:14" x14ac:dyDescent="0.25">
      <c r="B32" s="145"/>
      <c r="C32" s="141" t="s">
        <v>83</v>
      </c>
      <c r="D32" s="124">
        <v>1096.7204889999996</v>
      </c>
      <c r="E32" s="124">
        <v>1378.2362846500012</v>
      </c>
      <c r="F32" s="124">
        <v>806.15099380000072</v>
      </c>
      <c r="G32" s="124">
        <v>827.57999299000096</v>
      </c>
      <c r="H32" s="125">
        <v>923.83860688999982</v>
      </c>
      <c r="I32" s="126">
        <v>8.734332319199134E-2</v>
      </c>
      <c r="J32" s="126">
        <v>1.3827722040055224E-2</v>
      </c>
      <c r="K32" s="127">
        <f t="shared" si="0"/>
        <v>0.11631336513129287</v>
      </c>
      <c r="L32" s="114"/>
      <c r="M32" s="114"/>
      <c r="N32" s="114"/>
    </row>
    <row r="33" spans="2:14" x14ac:dyDescent="0.25">
      <c r="B33" s="145"/>
      <c r="C33" s="141" t="s">
        <v>84</v>
      </c>
      <c r="D33" s="124">
        <v>1659.2212400199994</v>
      </c>
      <c r="E33" s="124">
        <v>1639.1722224600021</v>
      </c>
      <c r="F33" s="124">
        <v>1135.2572261700018</v>
      </c>
      <c r="G33" s="124">
        <v>865.58375468999998</v>
      </c>
      <c r="H33" s="125">
        <v>923.60712116000025</v>
      </c>
      <c r="I33" s="126">
        <v>8.7321437623690892E-2</v>
      </c>
      <c r="J33" s="126">
        <v>1.3824257235373106E-2</v>
      </c>
      <c r="K33" s="127">
        <f t="shared" si="0"/>
        <v>6.7033797891436597E-2</v>
      </c>
      <c r="L33" s="114"/>
      <c r="M33" s="114"/>
      <c r="N33" s="114"/>
    </row>
    <row r="34" spans="2:14" x14ac:dyDescent="0.25">
      <c r="B34" s="145"/>
      <c r="C34" s="141" t="s">
        <v>85</v>
      </c>
      <c r="D34" s="124">
        <v>1060.8517084499999</v>
      </c>
      <c r="E34" s="124">
        <v>864.63704743000005</v>
      </c>
      <c r="F34" s="124">
        <v>544.99553045999994</v>
      </c>
      <c r="G34" s="124">
        <v>586.7253356599997</v>
      </c>
      <c r="H34" s="125">
        <v>891.22462732999975</v>
      </c>
      <c r="I34" s="126">
        <v>8.4259869722910163E-2</v>
      </c>
      <c r="J34" s="126">
        <v>1.3339566381033906E-2</v>
      </c>
      <c r="K34" s="127">
        <f t="shared" si="0"/>
        <v>0.51898098337184084</v>
      </c>
      <c r="L34" s="114"/>
      <c r="M34" s="114"/>
      <c r="N34" s="114"/>
    </row>
    <row r="35" spans="2:14" x14ac:dyDescent="0.25">
      <c r="B35" s="145"/>
      <c r="C35" s="141" t="s">
        <v>86</v>
      </c>
      <c r="D35" s="124">
        <v>637.66078360999973</v>
      </c>
      <c r="E35" s="124">
        <v>766.0468468600003</v>
      </c>
      <c r="F35" s="124">
        <v>581.0373394400001</v>
      </c>
      <c r="G35" s="124">
        <v>508.66995365999992</v>
      </c>
      <c r="H35" s="125">
        <v>697.93092452999986</v>
      </c>
      <c r="I35" s="126">
        <v>6.5985125380419909E-2</v>
      </c>
      <c r="J35" s="126">
        <v>1.0446407798487581E-2</v>
      </c>
      <c r="K35" s="127">
        <f t="shared" si="0"/>
        <v>0.37207027760972067</v>
      </c>
      <c r="L35" s="114"/>
      <c r="M35" s="114"/>
      <c r="N35" s="114"/>
    </row>
    <row r="36" spans="2:14" x14ac:dyDescent="0.25">
      <c r="B36" s="145"/>
      <c r="C36" s="141" t="s">
        <v>87</v>
      </c>
      <c r="D36" s="124">
        <v>716.7980746199994</v>
      </c>
      <c r="E36" s="124">
        <v>734.75120370000025</v>
      </c>
      <c r="F36" s="124">
        <v>680.37558755999942</v>
      </c>
      <c r="G36" s="124">
        <v>665.6103880099987</v>
      </c>
      <c r="H36" s="125">
        <v>620.82342305999987</v>
      </c>
      <c r="I36" s="126">
        <v>5.8695079942620763E-2</v>
      </c>
      <c r="J36" s="126">
        <v>9.2922872739950799E-3</v>
      </c>
      <c r="K36" s="127">
        <f t="shared" si="0"/>
        <v>-6.7287058250247833E-2</v>
      </c>
      <c r="L36" s="114"/>
      <c r="M36" s="114"/>
      <c r="N36" s="114"/>
    </row>
    <row r="37" spans="2:14" ht="15" customHeight="1" x14ac:dyDescent="0.25">
      <c r="B37" s="145"/>
      <c r="C37" s="141" t="s">
        <v>88</v>
      </c>
      <c r="D37" s="124">
        <v>1312.8826701700002</v>
      </c>
      <c r="E37" s="124">
        <v>1106.6594954799984</v>
      </c>
      <c r="F37" s="124">
        <v>730.14186548999999</v>
      </c>
      <c r="G37" s="124">
        <v>571.4598206999998</v>
      </c>
      <c r="H37" s="125">
        <v>508.97838651999984</v>
      </c>
      <c r="I37" s="126">
        <v>4.8120811773833927E-2</v>
      </c>
      <c r="J37" s="126">
        <v>7.61822638792617E-3</v>
      </c>
      <c r="K37" s="127">
        <f t="shared" si="0"/>
        <v>-0.10933653061288617</v>
      </c>
      <c r="L37" s="114"/>
      <c r="M37" s="114"/>
      <c r="N37" s="114"/>
    </row>
    <row r="38" spans="2:14" x14ac:dyDescent="0.25">
      <c r="B38" s="145"/>
      <c r="C38" s="141" t="s">
        <v>89</v>
      </c>
      <c r="D38" s="124">
        <v>470.68886889999987</v>
      </c>
      <c r="E38" s="124">
        <v>402.67934116999987</v>
      </c>
      <c r="F38" s="124">
        <v>298.61103546000021</v>
      </c>
      <c r="G38" s="124">
        <v>231.14400956000003</v>
      </c>
      <c r="H38" s="125">
        <v>388.8969893499999</v>
      </c>
      <c r="I38" s="126">
        <v>3.6767845785897021E-2</v>
      </c>
      <c r="J38" s="126">
        <v>5.8208862790970302E-3</v>
      </c>
      <c r="K38" s="127">
        <f t="shared" si="0"/>
        <v>0.6824878572033708</v>
      </c>
      <c r="L38" s="114"/>
      <c r="M38" s="114"/>
      <c r="N38" s="114"/>
    </row>
    <row r="39" spans="2:14" x14ac:dyDescent="0.25">
      <c r="B39" s="145"/>
      <c r="C39" s="141" t="s">
        <v>61</v>
      </c>
      <c r="D39" s="124">
        <v>1540.0242138899998</v>
      </c>
      <c r="E39" s="124">
        <v>1468.8919995399995</v>
      </c>
      <c r="F39" s="124">
        <v>1272.7687609199991</v>
      </c>
      <c r="G39" s="124">
        <v>1111.4362785799995</v>
      </c>
      <c r="H39" s="125">
        <v>1277.9580693799996</v>
      </c>
      <c r="I39" s="126">
        <v>0.12082316526631276</v>
      </c>
      <c r="J39" s="126">
        <v>1.9128069373199875E-2</v>
      </c>
      <c r="K39" s="127">
        <f t="shared" si="0"/>
        <v>0.14982576510166901</v>
      </c>
      <c r="L39" s="114"/>
      <c r="M39" s="114"/>
      <c r="N39" s="114"/>
    </row>
    <row r="40" spans="2:14" ht="15" customHeight="1" x14ac:dyDescent="0.25">
      <c r="B40" s="145"/>
      <c r="C40" s="144" t="s">
        <v>90</v>
      </c>
      <c r="D40" s="130">
        <v>13506.45616629</v>
      </c>
      <c r="E40" s="130">
        <v>12955.439506590001</v>
      </c>
      <c r="F40" s="130">
        <v>9709.0167130000009</v>
      </c>
      <c r="G40" s="130">
        <v>9098.6148614600024</v>
      </c>
      <c r="H40" s="147">
        <v>10577.094769559995</v>
      </c>
      <c r="I40" s="132">
        <v>1</v>
      </c>
      <c r="J40" s="132">
        <v>0.15831458587464314</v>
      </c>
      <c r="K40" s="133">
        <f t="shared" si="0"/>
        <v>0.16249505343528181</v>
      </c>
      <c r="L40" s="114"/>
      <c r="M40" s="114"/>
      <c r="N40" s="114"/>
    </row>
    <row r="41" spans="2:14" x14ac:dyDescent="0.25">
      <c r="B41" s="148" t="s">
        <v>3</v>
      </c>
      <c r="C41" s="136" t="s">
        <v>91</v>
      </c>
      <c r="D41" s="124">
        <v>869.18189638999979</v>
      </c>
      <c r="E41" s="124">
        <v>835.01861446999953</v>
      </c>
      <c r="F41" s="124">
        <v>486.89796616000092</v>
      </c>
      <c r="G41" s="124">
        <v>328.8101466399998</v>
      </c>
      <c r="H41" s="125">
        <v>225.24433069000017</v>
      </c>
      <c r="I41" s="126">
        <v>0.72923596745937724</v>
      </c>
      <c r="J41" s="126">
        <v>3.3713854050380202E-3</v>
      </c>
      <c r="K41" s="127">
        <f t="shared" si="0"/>
        <v>-0.31497147216502852</v>
      </c>
      <c r="L41" s="114"/>
      <c r="M41" s="114"/>
      <c r="N41" s="114"/>
    </row>
    <row r="42" spans="2:14" x14ac:dyDescent="0.25">
      <c r="B42" s="149"/>
      <c r="C42" s="136" t="s">
        <v>92</v>
      </c>
      <c r="D42" s="124">
        <v>38.166643170000008</v>
      </c>
      <c r="E42" s="124">
        <v>99.957489890000033</v>
      </c>
      <c r="F42" s="124">
        <v>78.029700519999992</v>
      </c>
      <c r="G42" s="124">
        <v>76.561765899999969</v>
      </c>
      <c r="H42" s="125">
        <v>67.986412889999983</v>
      </c>
      <c r="I42" s="126">
        <v>0.22010825944456439</v>
      </c>
      <c r="J42" s="126">
        <v>1.0175989755484244E-3</v>
      </c>
      <c r="K42" s="127">
        <f t="shared" si="0"/>
        <v>-0.11200568468079164</v>
      </c>
      <c r="L42" s="114"/>
      <c r="M42" s="114"/>
      <c r="N42" s="114"/>
    </row>
    <row r="43" spans="2:14" x14ac:dyDescent="0.25">
      <c r="B43" s="149"/>
      <c r="C43" s="136" t="s">
        <v>61</v>
      </c>
      <c r="D43" s="124">
        <v>3.9404950900000002</v>
      </c>
      <c r="E43" s="124">
        <v>8.6404607200000001</v>
      </c>
      <c r="F43" s="124">
        <v>4.1172472199999994</v>
      </c>
      <c r="G43" s="124">
        <v>4.9973359400000001</v>
      </c>
      <c r="H43" s="125">
        <v>15.64641106</v>
      </c>
      <c r="I43" s="126">
        <v>5.065577309605844E-2</v>
      </c>
      <c r="J43" s="126">
        <v>2.3419049761349366E-4</v>
      </c>
      <c r="K43" s="127">
        <f t="shared" si="0"/>
        <v>2.1309504199551572</v>
      </c>
      <c r="L43" s="114"/>
      <c r="M43" s="114"/>
      <c r="N43" s="114"/>
    </row>
    <row r="44" spans="2:14" ht="15" customHeight="1" x14ac:dyDescent="0.25">
      <c r="B44" s="115"/>
      <c r="C44" s="139" t="s">
        <v>93</v>
      </c>
      <c r="D44" s="130">
        <v>911.28903464999985</v>
      </c>
      <c r="E44" s="130">
        <v>943.61656507999953</v>
      </c>
      <c r="F44" s="130">
        <v>569.04491390000089</v>
      </c>
      <c r="G44" s="130">
        <v>410.36924847999978</v>
      </c>
      <c r="H44" s="131">
        <v>308.87715464000013</v>
      </c>
      <c r="I44" s="132">
        <v>1</v>
      </c>
      <c r="J44" s="132">
        <v>4.623174878199938E-3</v>
      </c>
      <c r="K44" s="133">
        <f t="shared" si="0"/>
        <v>-0.24731895534551995</v>
      </c>
      <c r="L44" s="114"/>
      <c r="M44" s="114"/>
      <c r="N44" s="114"/>
    </row>
    <row r="45" spans="2:14" x14ac:dyDescent="0.25">
      <c r="B45" s="150" t="s">
        <v>94</v>
      </c>
      <c r="C45" s="151"/>
      <c r="D45" s="124">
        <v>955.81522809000012</v>
      </c>
      <c r="E45" s="124">
        <v>888.34394577999979</v>
      </c>
      <c r="F45" s="124">
        <v>542.80574292000006</v>
      </c>
      <c r="G45" s="124">
        <v>440.3973572999999</v>
      </c>
      <c r="H45" s="125">
        <v>545.2074298</v>
      </c>
      <c r="I45" s="126">
        <v>1</v>
      </c>
      <c r="J45" s="126">
        <v>8.1604911693682614E-3</v>
      </c>
      <c r="K45" s="127">
        <f t="shared" si="0"/>
        <v>0.23798978527612547</v>
      </c>
      <c r="L45" s="114"/>
      <c r="M45" s="114"/>
      <c r="N45" s="114"/>
    </row>
    <row r="46" spans="2:14" ht="15" customHeight="1" thickBot="1" x14ac:dyDescent="0.3">
      <c r="B46" s="152" t="s">
        <v>9</v>
      </c>
      <c r="C46" s="152"/>
      <c r="D46" s="153">
        <v>76235.693207449993</v>
      </c>
      <c r="E46" s="154">
        <v>74010.095576620035</v>
      </c>
      <c r="F46" s="154">
        <v>60791.03993649003</v>
      </c>
      <c r="G46" s="154">
        <v>60941.766010709987</v>
      </c>
      <c r="H46" s="155">
        <v>66810.614518710005</v>
      </c>
      <c r="I46" s="156"/>
      <c r="J46" s="156">
        <v>1</v>
      </c>
      <c r="K46" s="157">
        <f t="shared" si="0"/>
        <v>9.6302567059980193E-2</v>
      </c>
      <c r="L46" s="114"/>
      <c r="M46" s="114"/>
      <c r="N46" s="114"/>
    </row>
    <row r="47" spans="2:14" x14ac:dyDescent="0.25">
      <c r="B47" s="158" t="s">
        <v>50</v>
      </c>
      <c r="C47" s="158"/>
      <c r="D47" s="159"/>
      <c r="E47" s="159"/>
      <c r="F47" s="159"/>
      <c r="G47" s="159"/>
      <c r="H47" s="159"/>
      <c r="I47" s="159"/>
      <c r="J47" s="159"/>
      <c r="K47" s="159"/>
      <c r="L47" s="114"/>
      <c r="M47" s="114"/>
      <c r="N47" s="114"/>
    </row>
    <row r="48" spans="2:14" ht="24.75" customHeight="1" x14ac:dyDescent="0.25">
      <c r="B48" s="160" t="s">
        <v>19</v>
      </c>
      <c r="C48" s="160"/>
      <c r="D48" s="160"/>
      <c r="E48" s="160"/>
      <c r="F48" s="160"/>
      <c r="G48" s="160"/>
      <c r="H48" s="160"/>
      <c r="I48" s="160"/>
      <c r="J48" s="160"/>
      <c r="K48" s="160"/>
      <c r="L48" s="114"/>
      <c r="M48" s="114"/>
      <c r="N48" s="114"/>
    </row>
    <row r="49" spans="2:14" x14ac:dyDescent="0.25">
      <c r="B49" s="161"/>
      <c r="C49" s="114"/>
      <c r="D49" s="114"/>
      <c r="E49" s="114"/>
      <c r="F49" s="114"/>
      <c r="G49" s="114"/>
      <c r="H49" s="114"/>
      <c r="I49" s="162"/>
      <c r="J49" s="162"/>
      <c r="K49" s="162"/>
      <c r="L49" s="114"/>
      <c r="M49" s="114"/>
      <c r="N49" s="114"/>
    </row>
  </sheetData>
  <mergeCells count="9">
    <mergeCell ref="B46:C46"/>
    <mergeCell ref="B47:K47"/>
    <mergeCell ref="B48:K48"/>
    <mergeCell ref="B5:B9"/>
    <mergeCell ref="B10:B21"/>
    <mergeCell ref="B22:B28"/>
    <mergeCell ref="B29:B40"/>
    <mergeCell ref="B41:B44"/>
    <mergeCell ref="B45:C45"/>
  </mergeCells>
  <pageMargins left="0.7" right="0.7" top="0.75" bottom="0.75" header="0.3" footer="0.3"/>
  <pageSetup paperSize="183"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2:M23"/>
  <sheetViews>
    <sheetView zoomScaleNormal="100" workbookViewId="0">
      <selection activeCell="D38" sqref="D38"/>
    </sheetView>
  </sheetViews>
  <sheetFormatPr baseColWidth="10" defaultColWidth="11.42578125" defaultRowHeight="12.75" x14ac:dyDescent="0.2"/>
  <cols>
    <col min="1" max="1" width="11.42578125" style="2"/>
    <col min="2" max="2" width="8" style="2" customWidth="1"/>
    <col min="3" max="3" width="23.42578125" style="2" customWidth="1"/>
    <col min="4" max="4" width="8" style="2" customWidth="1"/>
    <col min="5" max="5" width="33.28515625" style="2" customWidth="1"/>
    <col min="6" max="8" width="10.5703125" style="2" bestFit="1" customWidth="1"/>
    <col min="9" max="9" width="10.140625" style="2" bestFit="1" customWidth="1"/>
    <col min="10" max="10" width="10.5703125" style="2" bestFit="1" customWidth="1"/>
    <col min="11" max="11" width="17.7109375" style="2" customWidth="1"/>
    <col min="12" max="12" width="20" style="2" customWidth="1"/>
    <col min="13" max="16384" width="11.42578125" style="2"/>
  </cols>
  <sheetData>
    <row r="2" spans="2:13" x14ac:dyDescent="0.2">
      <c r="B2" s="163" t="s">
        <v>95</v>
      </c>
      <c r="C2" s="164"/>
      <c r="D2" s="164"/>
      <c r="E2" s="164"/>
      <c r="F2" s="164"/>
      <c r="G2" s="164"/>
      <c r="H2" s="165"/>
      <c r="I2" s="165"/>
      <c r="J2" s="165"/>
      <c r="K2" s="165"/>
      <c r="L2" s="165"/>
      <c r="M2" s="166"/>
    </row>
    <row r="3" spans="2:13" x14ac:dyDescent="0.2">
      <c r="B3" s="167" t="s">
        <v>6</v>
      </c>
      <c r="C3" s="164"/>
      <c r="D3" s="164"/>
      <c r="E3" s="164"/>
      <c r="F3" s="164"/>
      <c r="G3" s="164"/>
      <c r="H3" s="165"/>
      <c r="I3" s="165"/>
      <c r="J3" s="165"/>
      <c r="K3" s="165"/>
      <c r="L3" s="165"/>
      <c r="M3" s="166"/>
    </row>
    <row r="4" spans="2:13" x14ac:dyDescent="0.2">
      <c r="B4" s="168"/>
      <c r="C4" s="164"/>
      <c r="D4" s="164"/>
      <c r="E4" s="164"/>
      <c r="F4" s="164"/>
      <c r="G4" s="164"/>
      <c r="H4" s="165"/>
      <c r="I4" s="165"/>
      <c r="J4" s="165"/>
      <c r="K4" s="165"/>
      <c r="L4" s="165"/>
      <c r="M4" s="166"/>
    </row>
    <row r="5" spans="2:13" ht="36" x14ac:dyDescent="0.2">
      <c r="B5" s="169" t="s">
        <v>96</v>
      </c>
      <c r="C5" s="11" t="s">
        <v>97</v>
      </c>
      <c r="D5" s="11" t="s">
        <v>98</v>
      </c>
      <c r="E5" s="11" t="s">
        <v>99</v>
      </c>
      <c r="F5" s="11">
        <v>2013</v>
      </c>
      <c r="G5" s="11">
        <v>2014</v>
      </c>
      <c r="H5" s="11">
        <v>2015</v>
      </c>
      <c r="I5" s="11">
        <v>2016</v>
      </c>
      <c r="J5" s="170">
        <v>2017</v>
      </c>
      <c r="K5" s="170" t="s">
        <v>100</v>
      </c>
      <c r="L5" s="170" t="s">
        <v>57</v>
      </c>
      <c r="M5" s="171" t="s">
        <v>8</v>
      </c>
    </row>
    <row r="6" spans="2:13" x14ac:dyDescent="0.2">
      <c r="B6" s="172" t="s">
        <v>101</v>
      </c>
      <c r="C6" s="173" t="s">
        <v>102</v>
      </c>
      <c r="D6" s="174"/>
      <c r="E6" s="174"/>
      <c r="F6" s="175">
        <v>23326.428196290013</v>
      </c>
      <c r="G6" s="175">
        <v>20368.153152990009</v>
      </c>
      <c r="H6" s="175">
        <v>17071.390594900004</v>
      </c>
      <c r="I6" s="175">
        <v>16365.367497470008</v>
      </c>
      <c r="J6" s="176">
        <v>17345.458919419994</v>
      </c>
      <c r="K6" s="177">
        <v>0.44880840157505791</v>
      </c>
      <c r="L6" s="177">
        <v>0.25962130485362672</v>
      </c>
      <c r="M6" s="178">
        <f>IF(I6=0,"-",(J6/I6-1))</f>
        <v>5.9888140128933953E-2</v>
      </c>
    </row>
    <row r="7" spans="2:13" x14ac:dyDescent="0.2">
      <c r="B7" s="172" t="s">
        <v>103</v>
      </c>
      <c r="C7" s="173" t="s">
        <v>104</v>
      </c>
      <c r="D7" s="174"/>
      <c r="E7" s="174"/>
      <c r="F7" s="175">
        <v>16651.800541199998</v>
      </c>
      <c r="G7" s="175">
        <v>15654.130340049991</v>
      </c>
      <c r="H7" s="175">
        <v>11832.07154515</v>
      </c>
      <c r="I7" s="175">
        <v>11883.525984150005</v>
      </c>
      <c r="J7" s="176">
        <v>15246.820878040004</v>
      </c>
      <c r="K7" s="177">
        <v>0.39450678930800936</v>
      </c>
      <c r="L7" s="177">
        <v>0.22820955903302367</v>
      </c>
      <c r="M7" s="178">
        <f t="shared" ref="M7:M21" si="0">IF(I7=0,"-",(J7/I7-1))</f>
        <v>0.28302162997547109</v>
      </c>
    </row>
    <row r="8" spans="2:13" x14ac:dyDescent="0.2">
      <c r="B8" s="172" t="s">
        <v>105</v>
      </c>
      <c r="C8" s="173" t="s">
        <v>106</v>
      </c>
      <c r="D8" s="174"/>
      <c r="E8" s="174"/>
      <c r="F8" s="175">
        <v>1085.6841485099999</v>
      </c>
      <c r="G8" s="175">
        <v>1228.27430927</v>
      </c>
      <c r="H8" s="175">
        <v>928.97942818999979</v>
      </c>
      <c r="I8" s="175">
        <v>943.32888167000021</v>
      </c>
      <c r="J8" s="176">
        <v>1172.7239247699999</v>
      </c>
      <c r="K8" s="177">
        <v>3.0343869978301605E-2</v>
      </c>
      <c r="L8" s="177">
        <v>1.7552958212075635E-2</v>
      </c>
      <c r="M8" s="178">
        <f t="shared" si="0"/>
        <v>0.24317610491676622</v>
      </c>
    </row>
    <row r="9" spans="2:13" x14ac:dyDescent="0.2">
      <c r="B9" s="172" t="s">
        <v>107</v>
      </c>
      <c r="C9" s="173" t="s">
        <v>108</v>
      </c>
      <c r="D9" s="173"/>
      <c r="E9" s="173"/>
      <c r="F9" s="179">
        <v>613.78692729999955</v>
      </c>
      <c r="G9" s="179">
        <v>619.44257923000077</v>
      </c>
      <c r="H9" s="179">
        <v>554.08370288999936</v>
      </c>
      <c r="I9" s="175">
        <v>814.38170261000039</v>
      </c>
      <c r="J9" s="176">
        <v>1082.0870033899996</v>
      </c>
      <c r="K9" s="177">
        <v>2.7998667582837838E-2</v>
      </c>
      <c r="L9" s="177">
        <v>1.6196333639274876E-2</v>
      </c>
      <c r="M9" s="178">
        <f>IF(I9=0,"-",(J9/I9-1))</f>
        <v>0.3287221457972771</v>
      </c>
    </row>
    <row r="10" spans="2:13" ht="24" x14ac:dyDescent="0.2">
      <c r="B10" s="180" t="s">
        <v>109</v>
      </c>
      <c r="C10" s="173" t="s">
        <v>110</v>
      </c>
      <c r="D10" s="181" t="s">
        <v>111</v>
      </c>
      <c r="E10" s="182" t="s">
        <v>112</v>
      </c>
      <c r="F10" s="183">
        <v>836.87543495</v>
      </c>
      <c r="G10" s="183">
        <v>1149.6134728200007</v>
      </c>
      <c r="H10" s="183">
        <v>687.54852563999998</v>
      </c>
      <c r="I10" s="175">
        <v>737.57751412999994</v>
      </c>
      <c r="J10" s="176">
        <v>985.95149831999981</v>
      </c>
      <c r="K10" s="177">
        <v>2.5511191029722793E-2</v>
      </c>
      <c r="L10" s="177">
        <v>1.4757408017013486E-2</v>
      </c>
      <c r="M10" s="178">
        <f t="shared" si="0"/>
        <v>0.33674289065464014</v>
      </c>
    </row>
    <row r="11" spans="2:13" x14ac:dyDescent="0.2">
      <c r="B11" s="184"/>
      <c r="C11" s="174"/>
      <c r="D11" s="181" t="s">
        <v>113</v>
      </c>
      <c r="E11" s="182" t="s">
        <v>114</v>
      </c>
      <c r="F11" s="183">
        <v>34.208001580000001</v>
      </c>
      <c r="G11" s="183">
        <v>50.743429770000013</v>
      </c>
      <c r="H11" s="183">
        <v>52.97719695</v>
      </c>
      <c r="I11" s="175">
        <v>57.428265060000001</v>
      </c>
      <c r="J11" s="176">
        <v>47.562966819999993</v>
      </c>
      <c r="K11" s="177">
        <v>1.2306771018178119E-3</v>
      </c>
      <c r="L11" s="177">
        <v>7.1190733931478245E-4</v>
      </c>
      <c r="M11" s="178">
        <f t="shared" si="0"/>
        <v>-0.17178471663200912</v>
      </c>
    </row>
    <row r="12" spans="2:13" x14ac:dyDescent="0.2">
      <c r="B12" s="184"/>
      <c r="C12" s="174"/>
      <c r="D12" s="181" t="s">
        <v>115</v>
      </c>
      <c r="E12" s="182" t="s">
        <v>116</v>
      </c>
      <c r="F12" s="183">
        <v>4.0349631700000002</v>
      </c>
      <c r="G12" s="183">
        <v>6.7841352799999992</v>
      </c>
      <c r="H12" s="183">
        <v>5.5297740599999994</v>
      </c>
      <c r="I12" s="175">
        <v>1.5699364000000002</v>
      </c>
      <c r="J12" s="176">
        <v>2.0615763300000003</v>
      </c>
      <c r="K12" s="177">
        <v>5.3342651911986042E-5</v>
      </c>
      <c r="L12" s="177">
        <v>3.0857017928231802E-5</v>
      </c>
      <c r="M12" s="178">
        <f t="shared" si="0"/>
        <v>0.31315913816636143</v>
      </c>
    </row>
    <row r="13" spans="2:13" ht="24" x14ac:dyDescent="0.2">
      <c r="B13" s="184"/>
      <c r="C13" s="174"/>
      <c r="D13" s="181" t="s">
        <v>117</v>
      </c>
      <c r="E13" s="182" t="s">
        <v>118</v>
      </c>
      <c r="F13" s="183">
        <v>0.23847747</v>
      </c>
      <c r="G13" s="183">
        <v>26.327691979999997</v>
      </c>
      <c r="H13" s="183">
        <v>0.37835783000000001</v>
      </c>
      <c r="I13" s="175">
        <v>0.15388595999999999</v>
      </c>
      <c r="J13" s="176">
        <v>0.32453548999999998</v>
      </c>
      <c r="K13" s="177">
        <v>0</v>
      </c>
      <c r="L13" s="177">
        <v>0</v>
      </c>
      <c r="M13" s="178">
        <f t="shared" si="0"/>
        <v>1.1089350191531442</v>
      </c>
    </row>
    <row r="14" spans="2:13" x14ac:dyDescent="0.2">
      <c r="B14" s="184"/>
      <c r="C14" s="174"/>
      <c r="D14" s="185" t="s">
        <v>119</v>
      </c>
      <c r="E14" s="186"/>
      <c r="F14" s="183">
        <v>1.2211999999938022E-2</v>
      </c>
      <c r="G14" s="183">
        <v>9.92054000023046E-3</v>
      </c>
      <c r="H14" s="183">
        <v>-5.6288307348495437E-14</v>
      </c>
      <c r="I14" s="183">
        <v>3.8979599997186476E-3</v>
      </c>
      <c r="J14" s="187">
        <v>3.5144999999833781E-3</v>
      </c>
      <c r="K14" s="177">
        <v>9.3633748545835273E-8</v>
      </c>
      <c r="L14" s="177">
        <v>5.2603916687507644E-8</v>
      </c>
      <c r="M14" s="178">
        <v>-9.8374534311010731E-2</v>
      </c>
    </row>
    <row r="15" spans="2:13" x14ac:dyDescent="0.2">
      <c r="B15" s="184"/>
      <c r="C15" s="173" t="s">
        <v>120</v>
      </c>
      <c r="D15" s="174"/>
      <c r="E15" s="174"/>
      <c r="F15" s="175">
        <v>875.36908916999994</v>
      </c>
      <c r="G15" s="175">
        <v>1233.4786503900009</v>
      </c>
      <c r="H15" s="175">
        <v>746.43385447999992</v>
      </c>
      <c r="I15" s="175">
        <v>796.73349950999966</v>
      </c>
      <c r="J15" s="176">
        <v>1035.9040914599998</v>
      </c>
      <c r="K15" s="177">
        <v>2.680369897579922E-2</v>
      </c>
      <c r="L15" s="177">
        <v>1.5505082522028125E-2</v>
      </c>
      <c r="M15" s="178">
        <f t="shared" si="0"/>
        <v>0.30018894912425909</v>
      </c>
    </row>
    <row r="16" spans="2:13" x14ac:dyDescent="0.2">
      <c r="B16" s="172" t="s">
        <v>121</v>
      </c>
      <c r="C16" s="173" t="s">
        <v>122</v>
      </c>
      <c r="D16" s="174"/>
      <c r="E16" s="174"/>
      <c r="F16" s="175">
        <v>1375.0609946599996</v>
      </c>
      <c r="G16" s="175">
        <v>1086.1589664399999</v>
      </c>
      <c r="H16" s="175">
        <v>664.86167110999986</v>
      </c>
      <c r="I16" s="175">
        <v>848.3943187299999</v>
      </c>
      <c r="J16" s="176">
        <v>982.76495077999994</v>
      </c>
      <c r="K16" s="177">
        <v>2.5428740094604028E-2</v>
      </c>
      <c r="L16" s="177">
        <v>1.4709712788299379E-2</v>
      </c>
      <c r="M16" s="178">
        <f>IF(I16=0,"-",(J16/I16-1))</f>
        <v>0.15838228649520603</v>
      </c>
    </row>
    <row r="17" spans="2:13" x14ac:dyDescent="0.2">
      <c r="B17" s="172" t="s">
        <v>123</v>
      </c>
      <c r="C17" s="173" t="s">
        <v>124</v>
      </c>
      <c r="D17" s="174"/>
      <c r="E17" s="174"/>
      <c r="F17" s="175">
        <v>998.46273288000066</v>
      </c>
      <c r="G17" s="175">
        <v>900.9755811800004</v>
      </c>
      <c r="H17" s="175">
        <v>656.06834955000022</v>
      </c>
      <c r="I17" s="175">
        <v>649.81697739999993</v>
      </c>
      <c r="J17" s="176">
        <v>668.78364800000031</v>
      </c>
      <c r="K17" s="177">
        <v>1.7304570692122864E-2</v>
      </c>
      <c r="L17" s="177">
        <v>1.0010140646329732E-2</v>
      </c>
      <c r="M17" s="178">
        <f t="shared" si="0"/>
        <v>2.9187711709054431E-2</v>
      </c>
    </row>
    <row r="18" spans="2:13" x14ac:dyDescent="0.2">
      <c r="B18" s="188" t="s">
        <v>125</v>
      </c>
      <c r="C18" s="189"/>
      <c r="D18" s="189"/>
      <c r="E18" s="189"/>
      <c r="F18" s="190">
        <v>44926.592630010047</v>
      </c>
      <c r="G18" s="190">
        <v>41090.613579549972</v>
      </c>
      <c r="H18" s="190">
        <v>32453.889146269965</v>
      </c>
      <c r="I18" s="191">
        <v>32301.548861539977</v>
      </c>
      <c r="J18" s="192">
        <v>37534.543415860062</v>
      </c>
      <c r="K18" s="193">
        <v>0.97119473820673452</v>
      </c>
      <c r="L18" s="193">
        <v>0.56180509169465909</v>
      </c>
      <c r="M18" s="194">
        <f t="shared" si="0"/>
        <v>0.16200444680690773</v>
      </c>
    </row>
    <row r="19" spans="2:13" x14ac:dyDescent="0.2">
      <c r="B19" s="195" t="s">
        <v>126</v>
      </c>
      <c r="C19" s="196"/>
      <c r="D19" s="196"/>
      <c r="E19" s="196"/>
      <c r="F19" s="197">
        <v>1741.6522935099999</v>
      </c>
      <c r="G19" s="197">
        <v>1171.6838439100006</v>
      </c>
      <c r="H19" s="197">
        <v>1087.63283776</v>
      </c>
      <c r="I19" s="197">
        <v>1118.3950796199993</v>
      </c>
      <c r="J19" s="176">
        <v>1113.26009795</v>
      </c>
      <c r="K19" s="198">
        <v>2.88052617932659E-2</v>
      </c>
      <c r="L19" s="198">
        <v>1.6662922590515113E-2</v>
      </c>
      <c r="M19" s="199">
        <f t="shared" si="0"/>
        <v>-4.5913843538581967E-3</v>
      </c>
    </row>
    <row r="20" spans="2:13" x14ac:dyDescent="0.2">
      <c r="B20" s="200" t="s">
        <v>127</v>
      </c>
      <c r="C20" s="201"/>
      <c r="D20" s="201"/>
      <c r="E20" s="201"/>
      <c r="F20" s="202">
        <v>46668.244923520084</v>
      </c>
      <c r="G20" s="202">
        <v>42262.29742345999</v>
      </c>
      <c r="H20" s="202">
        <v>33541.521984029983</v>
      </c>
      <c r="I20" s="203">
        <v>33419.943941160018</v>
      </c>
      <c r="J20" s="176">
        <v>38647.803513810046</v>
      </c>
      <c r="K20" s="204">
        <v>1</v>
      </c>
      <c r="L20" s="204">
        <v>0.57846801428517403</v>
      </c>
      <c r="M20" s="205">
        <f t="shared" si="0"/>
        <v>0.15642933398854075</v>
      </c>
    </row>
    <row r="21" spans="2:13" x14ac:dyDescent="0.2">
      <c r="B21" s="206" t="s">
        <v>12</v>
      </c>
      <c r="C21" s="207"/>
      <c r="D21" s="207"/>
      <c r="E21" s="207"/>
      <c r="F21" s="208">
        <v>76235.693207449978</v>
      </c>
      <c r="G21" s="208">
        <v>74010.09557661954</v>
      </c>
      <c r="H21" s="208">
        <v>60791.039936490022</v>
      </c>
      <c r="I21" s="209">
        <v>60941.766010709907</v>
      </c>
      <c r="J21" s="210">
        <v>66810.614518709408</v>
      </c>
      <c r="K21" s="211"/>
      <c r="L21" s="211">
        <v>1</v>
      </c>
      <c r="M21" s="212">
        <f t="shared" si="0"/>
        <v>9.6302567059971755E-2</v>
      </c>
    </row>
    <row r="22" spans="2:13" x14ac:dyDescent="0.2">
      <c r="B22" s="213" t="s">
        <v>128</v>
      </c>
      <c r="C22" s="213"/>
      <c r="D22" s="213"/>
      <c r="E22" s="213"/>
      <c r="F22" s="213"/>
      <c r="G22" s="213"/>
      <c r="H22" s="213"/>
      <c r="I22" s="213"/>
      <c r="J22" s="213"/>
      <c r="K22" s="213"/>
      <c r="L22" s="213"/>
      <c r="M22" s="213"/>
    </row>
    <row r="23" spans="2:13" x14ac:dyDescent="0.2">
      <c r="B23" s="214" t="s">
        <v>129</v>
      </c>
      <c r="C23" s="214"/>
      <c r="D23" s="214"/>
      <c r="E23" s="214"/>
      <c r="F23" s="214"/>
      <c r="G23" s="214"/>
      <c r="H23" s="214"/>
      <c r="I23" s="214"/>
      <c r="J23" s="215"/>
      <c r="K23" s="214"/>
      <c r="L23" s="214"/>
      <c r="M23" s="216"/>
    </row>
  </sheetData>
  <mergeCells count="15">
    <mergeCell ref="B22:M22"/>
    <mergeCell ref="C16:E16"/>
    <mergeCell ref="C17:E17"/>
    <mergeCell ref="B18:E18"/>
    <mergeCell ref="B19:E19"/>
    <mergeCell ref="B20:E20"/>
    <mergeCell ref="B21:E21"/>
    <mergeCell ref="C6:E6"/>
    <mergeCell ref="C7:E7"/>
    <mergeCell ref="C8:E8"/>
    <mergeCell ref="C9:E9"/>
    <mergeCell ref="B10:B15"/>
    <mergeCell ref="C10:C14"/>
    <mergeCell ref="D14:E14"/>
    <mergeCell ref="C15:E15"/>
  </mergeCells>
  <pageMargins left="0.7" right="0.7" top="0.75" bottom="0.75" header="0.3" footer="0.3"/>
  <pageSetup paperSize="183" scale="7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N54"/>
  <sheetViews>
    <sheetView zoomScaleNormal="100" workbookViewId="0">
      <selection activeCell="G13" sqref="G13"/>
    </sheetView>
  </sheetViews>
  <sheetFormatPr baseColWidth="10" defaultColWidth="23.7109375" defaultRowHeight="16.5" customHeight="1" x14ac:dyDescent="0.2"/>
  <cols>
    <col min="1" max="1" width="8" style="217" customWidth="1"/>
    <col min="2" max="2" width="10.85546875" style="217" customWidth="1"/>
    <col min="3" max="3" width="27.85546875" style="217" customWidth="1"/>
    <col min="4" max="4" width="15.7109375" style="217" customWidth="1"/>
    <col min="5" max="5" width="36" style="218" customWidth="1"/>
    <col min="6" max="6" width="12" style="218" bestFit="1" customWidth="1"/>
    <col min="7" max="7" width="11.5703125" style="218" bestFit="1" customWidth="1"/>
    <col min="8" max="8" width="12" style="218" bestFit="1" customWidth="1"/>
    <col min="9" max="10" width="11.5703125" style="217" bestFit="1" customWidth="1"/>
    <col min="11" max="11" width="18" style="217" customWidth="1"/>
    <col min="12" max="12" width="18.28515625" style="217" customWidth="1"/>
    <col min="13" max="13" width="15.42578125" style="217" customWidth="1"/>
    <col min="14" max="16384" width="23.7109375" style="217"/>
  </cols>
  <sheetData>
    <row r="1" spans="1:14" ht="16.5" customHeight="1" x14ac:dyDescent="0.2">
      <c r="B1" s="163" t="s">
        <v>130</v>
      </c>
    </row>
    <row r="2" spans="1:14" ht="16.5" customHeight="1" x14ac:dyDescent="0.2">
      <c r="B2" s="167" t="s">
        <v>6</v>
      </c>
    </row>
    <row r="4" spans="1:14" ht="45.6" customHeight="1" x14ac:dyDescent="0.2">
      <c r="A4" s="219"/>
      <c r="B4" s="169" t="s">
        <v>96</v>
      </c>
      <c r="C4" s="11" t="s">
        <v>97</v>
      </c>
      <c r="D4" s="11" t="s">
        <v>131</v>
      </c>
      <c r="E4" s="11" t="s">
        <v>132</v>
      </c>
      <c r="F4" s="11">
        <v>2013</v>
      </c>
      <c r="G4" s="11">
        <v>2014</v>
      </c>
      <c r="H4" s="11">
        <v>2015</v>
      </c>
      <c r="I4" s="11">
        <v>2016</v>
      </c>
      <c r="J4" s="220">
        <v>2017</v>
      </c>
      <c r="K4" s="170" t="s">
        <v>133</v>
      </c>
      <c r="L4" s="170" t="s">
        <v>57</v>
      </c>
      <c r="M4" s="171" t="s">
        <v>8</v>
      </c>
      <c r="N4" s="221"/>
    </row>
    <row r="5" spans="1:14" ht="12" x14ac:dyDescent="0.2">
      <c r="A5" s="219"/>
      <c r="B5" s="222" t="s">
        <v>134</v>
      </c>
      <c r="C5" s="223" t="s">
        <v>135</v>
      </c>
      <c r="D5" s="224" t="s">
        <v>136</v>
      </c>
      <c r="E5" s="224" t="s">
        <v>137</v>
      </c>
      <c r="F5" s="225">
        <v>1553.4282836600034</v>
      </c>
      <c r="G5" s="225">
        <v>1498.5965042699988</v>
      </c>
      <c r="H5" s="225">
        <v>1347.9520847799993</v>
      </c>
      <c r="I5" s="226">
        <v>1398.061206960002</v>
      </c>
      <c r="J5" s="227">
        <v>1223.3522859800009</v>
      </c>
      <c r="K5" s="177">
        <v>4.3438571730895006E-2</v>
      </c>
      <c r="L5" s="177">
        <v>1.8310747398340696E-2</v>
      </c>
      <c r="M5" s="178">
        <f>+J5/I5-1</f>
        <v>-0.12496514466623021</v>
      </c>
      <c r="N5" s="221"/>
    </row>
    <row r="6" spans="1:14" ht="24" x14ac:dyDescent="0.2">
      <c r="A6" s="219"/>
      <c r="B6" s="228"/>
      <c r="C6" s="229"/>
      <c r="D6" s="224" t="s">
        <v>138</v>
      </c>
      <c r="E6" s="224" t="s">
        <v>139</v>
      </c>
      <c r="F6" s="225">
        <v>658.82370797999977</v>
      </c>
      <c r="G6" s="225">
        <v>794.990974429998</v>
      </c>
      <c r="H6" s="225">
        <v>748.53000043999907</v>
      </c>
      <c r="I6" s="226">
        <v>1131.5464999900007</v>
      </c>
      <c r="J6" s="227">
        <v>736.91364785000019</v>
      </c>
      <c r="K6" s="177">
        <v>2.6166196539179912E-2</v>
      </c>
      <c r="L6" s="177">
        <v>1.1029888785765289E-2</v>
      </c>
      <c r="M6" s="178">
        <f t="shared" ref="M6:M47" si="0">+J6/I6-1</f>
        <v>-0.34875531155236472</v>
      </c>
      <c r="N6" s="221"/>
    </row>
    <row r="7" spans="1:14" ht="12" x14ac:dyDescent="0.2">
      <c r="A7" s="219"/>
      <c r="B7" s="228"/>
      <c r="C7" s="229"/>
      <c r="D7" s="224" t="s">
        <v>140</v>
      </c>
      <c r="E7" s="224" t="s">
        <v>141</v>
      </c>
      <c r="F7" s="225">
        <v>823.40621697999791</v>
      </c>
      <c r="G7" s="225">
        <v>755.41891667999801</v>
      </c>
      <c r="H7" s="225">
        <v>556.00716914000134</v>
      </c>
      <c r="I7" s="226">
        <v>704.07048667000004</v>
      </c>
      <c r="J7" s="227">
        <v>663.40722817000005</v>
      </c>
      <c r="K7" s="177">
        <v>2.3556143882603475E-2</v>
      </c>
      <c r="L7" s="177">
        <v>9.9296681066183296E-3</v>
      </c>
      <c r="M7" s="178">
        <f t="shared" si="0"/>
        <v>-5.7754527806331613E-2</v>
      </c>
      <c r="N7" s="221"/>
    </row>
    <row r="8" spans="1:14" ht="12" x14ac:dyDescent="0.2">
      <c r="A8" s="219"/>
      <c r="B8" s="228"/>
      <c r="C8" s="229"/>
      <c r="D8" s="224" t="s">
        <v>142</v>
      </c>
      <c r="E8" s="224" t="s">
        <v>143</v>
      </c>
      <c r="F8" s="225">
        <v>247.96289702000001</v>
      </c>
      <c r="G8" s="225">
        <v>321.94773107999987</v>
      </c>
      <c r="H8" s="225">
        <v>358.53745219000001</v>
      </c>
      <c r="I8" s="226">
        <v>243.39741827999993</v>
      </c>
      <c r="J8" s="227">
        <v>463.73163286000039</v>
      </c>
      <c r="K8" s="177">
        <v>1.646609895508341E-2</v>
      </c>
      <c r="L8" s="177">
        <v>6.940987389513366E-3</v>
      </c>
      <c r="M8" s="178">
        <f t="shared" si="0"/>
        <v>0.90524466585151697</v>
      </c>
      <c r="N8" s="221"/>
    </row>
    <row r="9" spans="1:14" ht="36" x14ac:dyDescent="0.2">
      <c r="A9" s="219"/>
      <c r="B9" s="228"/>
      <c r="C9" s="229"/>
      <c r="D9" s="224" t="s">
        <v>144</v>
      </c>
      <c r="E9" s="224" t="s">
        <v>145</v>
      </c>
      <c r="F9" s="225">
        <v>432.26053927000027</v>
      </c>
      <c r="G9" s="225">
        <v>526.38759131999996</v>
      </c>
      <c r="H9" s="225">
        <v>531.00033744000041</v>
      </c>
      <c r="I9" s="226">
        <v>649.54088655999988</v>
      </c>
      <c r="J9" s="227">
        <v>460.78119152999989</v>
      </c>
      <c r="K9" s="177">
        <v>1.6361335217916436E-2</v>
      </c>
      <c r="L9" s="177">
        <v>6.8968261233544638E-3</v>
      </c>
      <c r="M9" s="178">
        <f t="shared" si="0"/>
        <v>-0.29060479322507393</v>
      </c>
      <c r="N9" s="221"/>
    </row>
    <row r="10" spans="1:14" ht="12" x14ac:dyDescent="0.2">
      <c r="A10" s="219"/>
      <c r="B10" s="228"/>
      <c r="C10" s="229"/>
      <c r="D10" s="223" t="s">
        <v>146</v>
      </c>
      <c r="E10" s="223"/>
      <c r="F10" s="226">
        <v>1255.800972789998</v>
      </c>
      <c r="G10" s="226">
        <v>1283.4678170000002</v>
      </c>
      <c r="H10" s="226">
        <v>1313.611134810001</v>
      </c>
      <c r="I10" s="226">
        <v>1411.2375512700009</v>
      </c>
      <c r="J10" s="227">
        <v>1584.4051782600004</v>
      </c>
      <c r="K10" s="177">
        <v>5.6258772534613664E-2</v>
      </c>
      <c r="L10" s="177">
        <v>2.3714872100395214E-2</v>
      </c>
      <c r="M10" s="178">
        <f t="shared" si="0"/>
        <v>0.12270622109946161</v>
      </c>
      <c r="N10" s="221"/>
    </row>
    <row r="11" spans="1:14" ht="12" x14ac:dyDescent="0.2">
      <c r="A11" s="219"/>
      <c r="B11" s="228"/>
      <c r="C11" s="230" t="s">
        <v>147</v>
      </c>
      <c r="D11" s="231"/>
      <c r="E11" s="231"/>
      <c r="F11" s="232">
        <v>4971.6826177000075</v>
      </c>
      <c r="G11" s="232">
        <v>5180.8095347800154</v>
      </c>
      <c r="H11" s="232">
        <v>4855.6381788000117</v>
      </c>
      <c r="I11" s="232">
        <v>5537.85404972999</v>
      </c>
      <c r="J11" s="227">
        <v>5132.5911646499962</v>
      </c>
      <c r="K11" s="198">
        <v>0.18224711886029171</v>
      </c>
      <c r="L11" s="198">
        <v>7.6822989903987268E-2</v>
      </c>
      <c r="M11" s="199">
        <f t="shared" si="0"/>
        <v>-7.3180492198011815E-2</v>
      </c>
      <c r="N11" s="221"/>
    </row>
    <row r="12" spans="1:14" ht="15.75" customHeight="1" x14ac:dyDescent="0.2">
      <c r="A12" s="219"/>
      <c r="B12" s="222" t="s">
        <v>148</v>
      </c>
      <c r="C12" s="223" t="s">
        <v>149</v>
      </c>
      <c r="D12" s="224" t="s">
        <v>150</v>
      </c>
      <c r="E12" s="224" t="s">
        <v>151</v>
      </c>
      <c r="F12" s="225">
        <v>1157.3896808399995</v>
      </c>
      <c r="G12" s="225">
        <v>1646.5030832399998</v>
      </c>
      <c r="H12" s="225">
        <v>1191.3726425099997</v>
      </c>
      <c r="I12" s="226">
        <v>1150.7014790100002</v>
      </c>
      <c r="J12" s="227">
        <v>1390.4869526099983</v>
      </c>
      <c r="K12" s="177">
        <v>4.9373159247777326E-2</v>
      </c>
      <c r="L12" s="177">
        <v>2.0812365858730603E-2</v>
      </c>
      <c r="M12" s="178">
        <f t="shared" si="0"/>
        <v>0.20838199826274328</v>
      </c>
      <c r="N12" s="221"/>
    </row>
    <row r="13" spans="1:14" ht="24" x14ac:dyDescent="0.2">
      <c r="A13" s="219"/>
      <c r="B13" s="228"/>
      <c r="C13" s="229"/>
      <c r="D13" s="224" t="s">
        <v>152</v>
      </c>
      <c r="E13" s="224" t="s">
        <v>153</v>
      </c>
      <c r="F13" s="225">
        <v>849.46749649000026</v>
      </c>
      <c r="G13" s="225">
        <v>1003.9080931200002</v>
      </c>
      <c r="H13" s="225">
        <v>870.21086166999999</v>
      </c>
      <c r="I13" s="226">
        <v>1009.9285675499998</v>
      </c>
      <c r="J13" s="227">
        <v>1171.7936635199999</v>
      </c>
      <c r="K13" s="177">
        <v>4.1607837488811361E-2</v>
      </c>
      <c r="L13" s="177">
        <v>1.7539034357959025E-2</v>
      </c>
      <c r="M13" s="178">
        <f t="shared" si="0"/>
        <v>0.16027380665413893</v>
      </c>
      <c r="N13" s="221"/>
    </row>
    <row r="14" spans="1:14" ht="12" x14ac:dyDescent="0.2">
      <c r="A14" s="219"/>
      <c r="B14" s="228"/>
      <c r="C14" s="229"/>
      <c r="D14" s="224" t="s">
        <v>154</v>
      </c>
      <c r="E14" s="224" t="s">
        <v>155</v>
      </c>
      <c r="F14" s="225">
        <v>880.24003898999933</v>
      </c>
      <c r="G14" s="225">
        <v>1003.893477959999</v>
      </c>
      <c r="H14" s="225">
        <v>756.62380354000049</v>
      </c>
      <c r="I14" s="226">
        <v>882.95231898000009</v>
      </c>
      <c r="J14" s="227">
        <v>1072.8914768900006</v>
      </c>
      <c r="K14" s="177">
        <v>3.8096036532124532E-2</v>
      </c>
      <c r="L14" s="177">
        <v>1.605869792725155E-2</v>
      </c>
      <c r="M14" s="178">
        <f t="shared" si="0"/>
        <v>0.21511825024642461</v>
      </c>
      <c r="N14" s="221"/>
    </row>
    <row r="15" spans="1:14" ht="12" x14ac:dyDescent="0.2">
      <c r="A15" s="219"/>
      <c r="B15" s="228"/>
      <c r="C15" s="229"/>
      <c r="D15" s="224" t="s">
        <v>156</v>
      </c>
      <c r="E15" s="224" t="s">
        <v>157</v>
      </c>
      <c r="F15" s="225">
        <v>419.42952547000004</v>
      </c>
      <c r="G15" s="225">
        <v>527.06806660000007</v>
      </c>
      <c r="H15" s="225">
        <v>479.46396532999984</v>
      </c>
      <c r="I15" s="226">
        <v>610.92162796000002</v>
      </c>
      <c r="J15" s="227">
        <v>675.72116570999992</v>
      </c>
      <c r="K15" s="177">
        <v>2.3993384949834204E-2</v>
      </c>
      <c r="L15" s="177">
        <v>1.0113979201924174E-2</v>
      </c>
      <c r="M15" s="178">
        <f t="shared" si="0"/>
        <v>0.10606849517896366</v>
      </c>
      <c r="N15" s="221"/>
    </row>
    <row r="16" spans="1:14" ht="12" x14ac:dyDescent="0.2">
      <c r="A16" s="219"/>
      <c r="B16" s="228"/>
      <c r="C16" s="229"/>
      <c r="D16" s="224" t="s">
        <v>158</v>
      </c>
      <c r="E16" s="224" t="s">
        <v>159</v>
      </c>
      <c r="F16" s="225">
        <v>262.89934192999999</v>
      </c>
      <c r="G16" s="225">
        <v>324.34816900999994</v>
      </c>
      <c r="H16" s="225">
        <v>276.07306592999993</v>
      </c>
      <c r="I16" s="226">
        <v>283.35467302999996</v>
      </c>
      <c r="J16" s="227">
        <v>362.43906978999996</v>
      </c>
      <c r="K16" s="177">
        <v>1.2869420944057606E-2</v>
      </c>
      <c r="L16" s="177">
        <v>5.424872565548757E-3</v>
      </c>
      <c r="M16" s="178">
        <f t="shared" si="0"/>
        <v>0.27910037944434052</v>
      </c>
      <c r="N16" s="221"/>
    </row>
    <row r="17" spans="1:14" ht="12" x14ac:dyDescent="0.2">
      <c r="A17" s="219"/>
      <c r="B17" s="228"/>
      <c r="C17" s="229"/>
      <c r="D17" s="223" t="s">
        <v>160</v>
      </c>
      <c r="E17" s="223"/>
      <c r="F17" s="226">
        <v>246.90859240000006</v>
      </c>
      <c r="G17" s="226">
        <v>220.75969669</v>
      </c>
      <c r="H17" s="226">
        <v>165.49554055999994</v>
      </c>
      <c r="I17" s="226">
        <v>169.90264534000002</v>
      </c>
      <c r="J17" s="227">
        <v>173.23312011999997</v>
      </c>
      <c r="K17" s="177">
        <v>6.1511303005178557E-3</v>
      </c>
      <c r="L17" s="177">
        <v>2.5928981699680138E-3</v>
      </c>
      <c r="M17" s="178">
        <f t="shared" si="0"/>
        <v>1.9602253827980087E-2</v>
      </c>
      <c r="N17" s="221"/>
    </row>
    <row r="18" spans="1:14" ht="12" x14ac:dyDescent="0.2">
      <c r="A18" s="219"/>
      <c r="B18" s="228"/>
      <c r="C18" s="230" t="s">
        <v>161</v>
      </c>
      <c r="D18" s="231"/>
      <c r="E18" s="231"/>
      <c r="F18" s="232">
        <v>3816.3346761199932</v>
      </c>
      <c r="G18" s="232">
        <v>4726.4805866200022</v>
      </c>
      <c r="H18" s="232">
        <v>3739.2398795399904</v>
      </c>
      <c r="I18" s="232">
        <v>4107.7613118699956</v>
      </c>
      <c r="J18" s="227">
        <v>4846.5654486399944</v>
      </c>
      <c r="K18" s="198">
        <v>0.17209096946312272</v>
      </c>
      <c r="L18" s="198">
        <v>7.254184808138206E-2</v>
      </c>
      <c r="M18" s="199">
        <f t="shared" si="0"/>
        <v>0.179855663627561</v>
      </c>
      <c r="N18" s="221"/>
    </row>
    <row r="19" spans="1:14" ht="39" customHeight="1" x14ac:dyDescent="0.2">
      <c r="A19" s="219"/>
      <c r="B19" s="222" t="s">
        <v>162</v>
      </c>
      <c r="C19" s="223" t="s">
        <v>163</v>
      </c>
      <c r="D19" s="224" t="s">
        <v>164</v>
      </c>
      <c r="E19" s="224" t="s">
        <v>165</v>
      </c>
      <c r="F19" s="225">
        <v>1251.2078727000003</v>
      </c>
      <c r="G19" s="225">
        <v>1141.6933058299999</v>
      </c>
      <c r="H19" s="225">
        <v>1165.7287496700001</v>
      </c>
      <c r="I19" s="226">
        <v>1010.6432978500002</v>
      </c>
      <c r="J19" s="227">
        <v>1191.5587142899994</v>
      </c>
      <c r="K19" s="177">
        <v>4.2309651337100879E-2</v>
      </c>
      <c r="L19" s="177">
        <v>1.7834871343030682E-2</v>
      </c>
      <c r="M19" s="178">
        <f t="shared" si="0"/>
        <v>0.17901015801012199</v>
      </c>
      <c r="N19" s="221"/>
    </row>
    <row r="20" spans="1:14" ht="39" customHeight="1" x14ac:dyDescent="0.2">
      <c r="A20" s="219"/>
      <c r="B20" s="228"/>
      <c r="C20" s="229"/>
      <c r="D20" s="224" t="s">
        <v>166</v>
      </c>
      <c r="E20" s="224" t="s">
        <v>167</v>
      </c>
      <c r="F20" s="225">
        <v>1261.2474511799999</v>
      </c>
      <c r="G20" s="225">
        <v>1442.8885394699992</v>
      </c>
      <c r="H20" s="225">
        <v>1135.0120577100001</v>
      </c>
      <c r="I20" s="226">
        <v>1153.2034671700001</v>
      </c>
      <c r="J20" s="227">
        <v>1140.8914605600003</v>
      </c>
      <c r="K20" s="177">
        <v>4.0510567654680717E-2</v>
      </c>
      <c r="L20" s="177">
        <v>1.7076500025912943E-2</v>
      </c>
      <c r="M20" s="178">
        <f t="shared" si="0"/>
        <v>-1.0676352404848322E-2</v>
      </c>
      <c r="N20" s="221"/>
    </row>
    <row r="21" spans="1:14" ht="24" x14ac:dyDescent="0.2">
      <c r="A21" s="219"/>
      <c r="B21" s="228"/>
      <c r="C21" s="229"/>
      <c r="D21" s="224" t="s">
        <v>168</v>
      </c>
      <c r="E21" s="224" t="s">
        <v>169</v>
      </c>
      <c r="F21" s="225">
        <v>281.78128917000004</v>
      </c>
      <c r="G21" s="225">
        <v>295.12985493000002</v>
      </c>
      <c r="H21" s="225">
        <v>249.81909578000003</v>
      </c>
      <c r="I21" s="226">
        <v>241.41926930999998</v>
      </c>
      <c r="J21" s="227">
        <v>278.88000903</v>
      </c>
      <c r="K21" s="177">
        <v>9.9024209260032726E-3</v>
      </c>
      <c r="L21" s="177">
        <v>4.1741871563223468E-3</v>
      </c>
      <c r="M21" s="178">
        <f t="shared" si="0"/>
        <v>0.15516880581681192</v>
      </c>
      <c r="N21" s="221"/>
    </row>
    <row r="22" spans="1:14" ht="12" x14ac:dyDescent="0.2">
      <c r="A22" s="219"/>
      <c r="B22" s="228"/>
      <c r="C22" s="229"/>
      <c r="D22" s="223" t="s">
        <v>170</v>
      </c>
      <c r="E22" s="223"/>
      <c r="F22" s="226">
        <v>1.3612231800000001</v>
      </c>
      <c r="G22" s="226">
        <v>1.6234203100000002</v>
      </c>
      <c r="H22" s="226">
        <v>3.4203919800000007</v>
      </c>
      <c r="I22" s="226">
        <v>2.0704704200000004</v>
      </c>
      <c r="J22" s="227">
        <v>2.17802235</v>
      </c>
      <c r="K22" s="177">
        <v>7.7336823714828259E-5</v>
      </c>
      <c r="L22" s="177">
        <v>3.2599944869390104E-5</v>
      </c>
      <c r="M22" s="178">
        <f t="shared" si="0"/>
        <v>5.1945649143830597E-2</v>
      </c>
      <c r="N22" s="221"/>
    </row>
    <row r="23" spans="1:14" ht="12" x14ac:dyDescent="0.2">
      <c r="A23" s="219"/>
      <c r="B23" s="228"/>
      <c r="C23" s="230" t="s">
        <v>171</v>
      </c>
      <c r="D23" s="231"/>
      <c r="E23" s="231"/>
      <c r="F23" s="232">
        <v>2795.5978362299998</v>
      </c>
      <c r="G23" s="232">
        <v>2881.3351205400004</v>
      </c>
      <c r="H23" s="232">
        <v>2553.9802951399997</v>
      </c>
      <c r="I23" s="232">
        <v>2407.3365047499997</v>
      </c>
      <c r="J23" s="227">
        <v>2613.5082062299989</v>
      </c>
      <c r="K23" s="198">
        <v>9.2799976741499673E-2</v>
      </c>
      <c r="L23" s="198">
        <v>3.9118158470135347E-2</v>
      </c>
      <c r="M23" s="199">
        <f t="shared" si="0"/>
        <v>8.5643075271444102E-2</v>
      </c>
      <c r="N23" s="221"/>
    </row>
    <row r="24" spans="1:14" ht="24" x14ac:dyDescent="0.2">
      <c r="A24" s="219"/>
      <c r="B24" s="222" t="s">
        <v>172</v>
      </c>
      <c r="C24" s="223" t="s">
        <v>173</v>
      </c>
      <c r="D24" s="13" t="s">
        <v>174</v>
      </c>
      <c r="E24" s="13" t="s">
        <v>175</v>
      </c>
      <c r="F24" s="233">
        <v>1859.2512124700027</v>
      </c>
      <c r="G24" s="233">
        <v>1822.6473138000008</v>
      </c>
      <c r="H24" s="233">
        <v>1826.5728416199952</v>
      </c>
      <c r="I24" s="226">
        <v>1823.1871001100008</v>
      </c>
      <c r="J24" s="227">
        <v>1985.6224693300062</v>
      </c>
      <c r="K24" s="177">
        <v>7.0505123546953818E-2</v>
      </c>
      <c r="L24" s="177">
        <v>2.9720164731817583E-2</v>
      </c>
      <c r="M24" s="178">
        <f t="shared" si="0"/>
        <v>8.9094185237601264E-2</v>
      </c>
      <c r="N24" s="221"/>
    </row>
    <row r="25" spans="1:14" ht="12" x14ac:dyDescent="0.2">
      <c r="A25" s="219"/>
      <c r="B25" s="222"/>
      <c r="C25" s="223"/>
      <c r="D25" s="13" t="s">
        <v>176</v>
      </c>
      <c r="E25" s="13" t="s">
        <v>177</v>
      </c>
      <c r="F25" s="233">
        <v>14.585047319999996</v>
      </c>
      <c r="G25" s="233">
        <v>17.236336580000003</v>
      </c>
      <c r="H25" s="233">
        <v>17.777168490000012</v>
      </c>
      <c r="I25" s="226">
        <v>20.486990139999982</v>
      </c>
      <c r="J25" s="227">
        <v>21.926211139999999</v>
      </c>
      <c r="K25" s="177">
        <v>7.7855193986796486E-4</v>
      </c>
      <c r="L25" s="177">
        <v>3.2818454519468413E-4</v>
      </c>
      <c r="M25" s="178">
        <v>7.0250485316044525E-2</v>
      </c>
      <c r="N25" s="221"/>
    </row>
    <row r="26" spans="1:14" ht="12" x14ac:dyDescent="0.2">
      <c r="A26" s="219"/>
      <c r="B26" s="222"/>
      <c r="C26" s="223"/>
      <c r="D26" s="223" t="s">
        <v>178</v>
      </c>
      <c r="E26" s="223"/>
      <c r="F26" s="226">
        <v>47.033181060000025</v>
      </c>
      <c r="G26" s="226">
        <v>43.814582130000005</v>
      </c>
      <c r="H26" s="226">
        <v>37.171473200000023</v>
      </c>
      <c r="I26" s="226">
        <v>30.565871900000008</v>
      </c>
      <c r="J26" s="227">
        <v>37.167769360000008</v>
      </c>
      <c r="K26" s="177">
        <v>1.3197464327524995E-3</v>
      </c>
      <c r="L26" s="177">
        <v>5.56315334438238E-4</v>
      </c>
      <c r="M26" s="178">
        <f t="shared" si="0"/>
        <v>0.21598917516892424</v>
      </c>
      <c r="N26" s="221"/>
    </row>
    <row r="27" spans="1:14" ht="12" x14ac:dyDescent="0.2">
      <c r="A27" s="219"/>
      <c r="B27" s="222"/>
      <c r="C27" s="230" t="s">
        <v>179</v>
      </c>
      <c r="D27" s="231"/>
      <c r="E27" s="231"/>
      <c r="F27" s="232">
        <v>1920.8694408500039</v>
      </c>
      <c r="G27" s="232">
        <v>1883.6982325100016</v>
      </c>
      <c r="H27" s="232">
        <v>1881.5214833099967</v>
      </c>
      <c r="I27" s="232">
        <v>1874.2399621499994</v>
      </c>
      <c r="J27" s="227">
        <v>2044.7164498300058</v>
      </c>
      <c r="K27" s="198">
        <v>7.2603421919574265E-2</v>
      </c>
      <c r="L27" s="198">
        <v>3.0604664611450498E-2</v>
      </c>
      <c r="M27" s="199">
        <f t="shared" si="0"/>
        <v>9.0957663438382408E-2</v>
      </c>
      <c r="N27" s="221"/>
    </row>
    <row r="28" spans="1:14" ht="29.25" customHeight="1" x14ac:dyDescent="0.2">
      <c r="A28" s="219"/>
      <c r="B28" s="222" t="s">
        <v>180</v>
      </c>
      <c r="C28" s="223" t="s">
        <v>181</v>
      </c>
      <c r="D28" s="224" t="s">
        <v>182</v>
      </c>
      <c r="E28" s="224" t="s">
        <v>183</v>
      </c>
      <c r="F28" s="225">
        <v>809.10660567999969</v>
      </c>
      <c r="G28" s="225">
        <v>985.13972046000004</v>
      </c>
      <c r="H28" s="225">
        <v>818.39073750999978</v>
      </c>
      <c r="I28" s="226">
        <v>818.79224026000009</v>
      </c>
      <c r="J28" s="227">
        <v>799.1585182299998</v>
      </c>
      <c r="K28" s="177">
        <v>2.8376376139830184E-2</v>
      </c>
      <c r="L28" s="177">
        <v>1.1961550181613831E-2</v>
      </c>
      <c r="M28" s="178">
        <f t="shared" si="0"/>
        <v>-2.3978881411682362E-2</v>
      </c>
      <c r="N28" s="221"/>
    </row>
    <row r="29" spans="1:14" ht="35.25" customHeight="1" x14ac:dyDescent="0.2">
      <c r="A29" s="219"/>
      <c r="B29" s="228"/>
      <c r="C29" s="229"/>
      <c r="D29" s="224" t="s">
        <v>184</v>
      </c>
      <c r="E29" s="224" t="s">
        <v>185</v>
      </c>
      <c r="F29" s="225">
        <v>270.55131102000001</v>
      </c>
      <c r="G29" s="225">
        <v>291.41215586999988</v>
      </c>
      <c r="H29" s="225">
        <v>270.34125733000002</v>
      </c>
      <c r="I29" s="226">
        <v>240.08272228000007</v>
      </c>
      <c r="J29" s="227">
        <v>242.46881100000002</v>
      </c>
      <c r="K29" s="177">
        <v>8.6095386912127016E-3</v>
      </c>
      <c r="L29" s="177">
        <v>3.629195940595637E-3</v>
      </c>
      <c r="M29" s="178">
        <f t="shared" si="0"/>
        <v>9.9386107310843741E-3</v>
      </c>
      <c r="N29" s="221"/>
    </row>
    <row r="30" spans="1:14" ht="12" x14ac:dyDescent="0.2">
      <c r="A30" s="219"/>
      <c r="B30" s="228"/>
      <c r="C30" s="229"/>
      <c r="D30" s="223" t="s">
        <v>186</v>
      </c>
      <c r="E30" s="223"/>
      <c r="F30" s="226">
        <v>6.1839837399999986</v>
      </c>
      <c r="G30" s="226">
        <v>6.1181323300000008</v>
      </c>
      <c r="H30" s="226">
        <v>5.4139137900000014</v>
      </c>
      <c r="I30" s="226">
        <v>3.7807990500000002</v>
      </c>
      <c r="J30" s="227">
        <v>4.819433909999999</v>
      </c>
      <c r="K30" s="177">
        <v>1.7112758769575318E-4</v>
      </c>
      <c r="L30" s="177">
        <v>7.2135751851981308E-5</v>
      </c>
      <c r="M30" s="178">
        <f t="shared" si="0"/>
        <v>0.2747130556965196</v>
      </c>
      <c r="N30" s="221"/>
    </row>
    <row r="31" spans="1:14" ht="12" x14ac:dyDescent="0.2">
      <c r="A31" s="219"/>
      <c r="B31" s="228"/>
      <c r="C31" s="230" t="s">
        <v>187</v>
      </c>
      <c r="D31" s="231"/>
      <c r="E31" s="231"/>
      <c r="F31" s="232">
        <v>1085.8419004399998</v>
      </c>
      <c r="G31" s="232">
        <v>1282.6700086600008</v>
      </c>
      <c r="H31" s="232">
        <v>1094.1459086300008</v>
      </c>
      <c r="I31" s="232">
        <v>1062.6557615899999</v>
      </c>
      <c r="J31" s="227">
        <v>1046.4467631399998</v>
      </c>
      <c r="K31" s="198">
        <v>3.7157042418738635E-2</v>
      </c>
      <c r="L31" s="198">
        <v>1.5662881874061448E-2</v>
      </c>
      <c r="M31" s="199">
        <f t="shared" si="0"/>
        <v>-1.52532918334225E-2</v>
      </c>
      <c r="N31" s="221"/>
    </row>
    <row r="32" spans="1:14" ht="12" x14ac:dyDescent="0.2">
      <c r="A32" s="219"/>
      <c r="B32" s="222" t="s">
        <v>188</v>
      </c>
      <c r="C32" s="223" t="s">
        <v>189</v>
      </c>
      <c r="D32" s="13" t="s">
        <v>190</v>
      </c>
      <c r="E32" s="13" t="s">
        <v>191</v>
      </c>
      <c r="F32" s="233">
        <v>396.85661476999985</v>
      </c>
      <c r="G32" s="233">
        <v>437.1073065600001</v>
      </c>
      <c r="H32" s="233">
        <v>379.86926375999997</v>
      </c>
      <c r="I32" s="226">
        <v>363.01743896000028</v>
      </c>
      <c r="J32" s="227">
        <v>383.54711169000012</v>
      </c>
      <c r="K32" s="177">
        <v>1.3618921478515171E-2</v>
      </c>
      <c r="L32" s="177">
        <v>5.7408110141329884E-3</v>
      </c>
      <c r="M32" s="178">
        <f t="shared" si="0"/>
        <v>5.6552855391230894E-2</v>
      </c>
      <c r="N32" s="221"/>
    </row>
    <row r="33" spans="1:14" ht="12" x14ac:dyDescent="0.2">
      <c r="A33" s="219"/>
      <c r="B33" s="228"/>
      <c r="C33" s="223"/>
      <c r="D33" s="13" t="s">
        <v>192</v>
      </c>
      <c r="E33" s="13" t="s">
        <v>193</v>
      </c>
      <c r="F33" s="233">
        <v>249.43117883999992</v>
      </c>
      <c r="G33" s="233">
        <v>283.57543587000009</v>
      </c>
      <c r="H33" s="233">
        <v>392.42660711000002</v>
      </c>
      <c r="I33" s="226">
        <v>376.19210170000025</v>
      </c>
      <c r="J33" s="227">
        <v>272.07397902999998</v>
      </c>
      <c r="K33" s="177">
        <v>9.6607536436138907E-3</v>
      </c>
      <c r="L33" s="177">
        <v>4.0723166668944419E-3</v>
      </c>
      <c r="M33" s="178">
        <f t="shared" si="0"/>
        <v>-0.27676849726374841</v>
      </c>
      <c r="N33" s="221"/>
    </row>
    <row r="34" spans="1:14" ht="12" x14ac:dyDescent="0.2">
      <c r="A34" s="219"/>
      <c r="B34" s="228"/>
      <c r="C34" s="223"/>
      <c r="D34" s="223" t="s">
        <v>194</v>
      </c>
      <c r="E34" s="223"/>
      <c r="F34" s="226">
        <v>94.386977479999999</v>
      </c>
      <c r="G34" s="226">
        <v>100.46558904000005</v>
      </c>
      <c r="H34" s="226">
        <v>93.956095629999965</v>
      </c>
      <c r="I34" s="226">
        <v>94.475516389999967</v>
      </c>
      <c r="J34" s="227">
        <v>89.45218459000003</v>
      </c>
      <c r="K34" s="177">
        <v>3.1762519932557669E-3</v>
      </c>
      <c r="L34" s="177">
        <v>1.3388918098478227E-3</v>
      </c>
      <c r="M34" s="178">
        <f t="shared" si="0"/>
        <v>-5.3170726045712824E-2</v>
      </c>
      <c r="N34" s="221"/>
    </row>
    <row r="35" spans="1:14" ht="12" x14ac:dyDescent="0.2">
      <c r="A35" s="219"/>
      <c r="B35" s="228"/>
      <c r="C35" s="230" t="s">
        <v>195</v>
      </c>
      <c r="D35" s="230"/>
      <c r="E35" s="230"/>
      <c r="F35" s="232">
        <v>740.67477108999992</v>
      </c>
      <c r="G35" s="232">
        <v>821.14833146999933</v>
      </c>
      <c r="H35" s="232">
        <v>866.25196649999941</v>
      </c>
      <c r="I35" s="232">
        <v>833.68505704999995</v>
      </c>
      <c r="J35" s="227">
        <v>745.07327531000021</v>
      </c>
      <c r="K35" s="198">
        <v>2.6455927115384831E-2</v>
      </c>
      <c r="L35" s="198">
        <v>1.1152019490875255E-2</v>
      </c>
      <c r="M35" s="199">
        <f t="shared" si="0"/>
        <v>-0.10628927673665289</v>
      </c>
      <c r="N35" s="221"/>
    </row>
    <row r="36" spans="1:14" ht="36" x14ac:dyDescent="0.2">
      <c r="A36" s="219"/>
      <c r="B36" s="222" t="s">
        <v>196</v>
      </c>
      <c r="C36" s="223" t="s">
        <v>197</v>
      </c>
      <c r="D36" s="224" t="s">
        <v>198</v>
      </c>
      <c r="E36" s="224" t="s">
        <v>199</v>
      </c>
      <c r="F36" s="225">
        <v>253.30346399999985</v>
      </c>
      <c r="G36" s="225">
        <v>327.22842944999991</v>
      </c>
      <c r="H36" s="225">
        <v>349.13093192999986</v>
      </c>
      <c r="I36" s="226">
        <v>347.97734147999972</v>
      </c>
      <c r="J36" s="227">
        <v>309.67754348000011</v>
      </c>
      <c r="K36" s="177">
        <v>1.0995974209609847E-2</v>
      </c>
      <c r="L36" s="177">
        <v>4.6351548434460099E-3</v>
      </c>
      <c r="M36" s="178">
        <f t="shared" si="0"/>
        <v>-0.11006405715126399</v>
      </c>
      <c r="N36" s="221"/>
    </row>
    <row r="37" spans="1:14" ht="12" x14ac:dyDescent="0.2">
      <c r="A37" s="219"/>
      <c r="B37" s="228"/>
      <c r="C37" s="229"/>
      <c r="D37" s="224" t="s">
        <v>200</v>
      </c>
      <c r="E37" s="224" t="s">
        <v>201</v>
      </c>
      <c r="F37" s="225">
        <v>119.73649305999999</v>
      </c>
      <c r="G37" s="225">
        <v>137.33033601000005</v>
      </c>
      <c r="H37" s="225">
        <v>141.84723185999991</v>
      </c>
      <c r="I37" s="226">
        <v>276.16949912000007</v>
      </c>
      <c r="J37" s="227">
        <v>266.26482434000008</v>
      </c>
      <c r="K37" s="177">
        <v>9.4544832294500107E-3</v>
      </c>
      <c r="L37" s="177">
        <v>3.9853670896177187E-3</v>
      </c>
      <c r="M37" s="178">
        <f t="shared" si="0"/>
        <v>-3.5864477473293466E-2</v>
      </c>
      <c r="N37" s="221"/>
    </row>
    <row r="38" spans="1:14" ht="12" x14ac:dyDescent="0.2">
      <c r="A38" s="219"/>
      <c r="B38" s="228"/>
      <c r="C38" s="229"/>
      <c r="D38" s="223" t="s">
        <v>202</v>
      </c>
      <c r="E38" s="223"/>
      <c r="F38" s="226">
        <v>315.99638161999974</v>
      </c>
      <c r="G38" s="226">
        <v>307.27163363999989</v>
      </c>
      <c r="H38" s="226">
        <v>270.39120038999982</v>
      </c>
      <c r="I38" s="226">
        <v>127.68382768000002</v>
      </c>
      <c r="J38" s="227">
        <v>134.14827208999995</v>
      </c>
      <c r="K38" s="177">
        <v>4.7633125850490661E-3</v>
      </c>
      <c r="L38" s="177">
        <v>2.0078886125562221E-3</v>
      </c>
      <c r="M38" s="178">
        <f t="shared" si="0"/>
        <v>5.0628529293475166E-2</v>
      </c>
      <c r="N38" s="221"/>
    </row>
    <row r="39" spans="1:14" ht="26.25" customHeight="1" x14ac:dyDescent="0.2">
      <c r="A39" s="219"/>
      <c r="B39" s="228"/>
      <c r="C39" s="230" t="s">
        <v>203</v>
      </c>
      <c r="D39" s="230"/>
      <c r="E39" s="230"/>
      <c r="F39" s="232">
        <v>689.0363386800002</v>
      </c>
      <c r="G39" s="232">
        <v>771.83039910000025</v>
      </c>
      <c r="H39" s="232">
        <v>761.36936417999982</v>
      </c>
      <c r="I39" s="232">
        <v>751.83066827999983</v>
      </c>
      <c r="J39" s="227">
        <v>710.09063991000073</v>
      </c>
      <c r="K39" s="198">
        <v>2.5213770024108944E-2</v>
      </c>
      <c r="L39" s="198">
        <v>1.062841054561996E-2</v>
      </c>
      <c r="M39" s="199">
        <f t="shared" si="0"/>
        <v>-5.5517858117559715E-2</v>
      </c>
      <c r="N39" s="221"/>
    </row>
    <row r="40" spans="1:14" ht="12" x14ac:dyDescent="0.2">
      <c r="A40" s="219"/>
      <c r="B40" s="234" t="s">
        <v>204</v>
      </c>
      <c r="C40" s="223" t="s">
        <v>205</v>
      </c>
      <c r="D40" s="223"/>
      <c r="E40" s="223"/>
      <c r="F40" s="233">
        <v>685.69266331000085</v>
      </c>
      <c r="G40" s="233">
        <v>719.62810026999966</v>
      </c>
      <c r="H40" s="233">
        <v>668.01913191999972</v>
      </c>
      <c r="I40" s="226">
        <v>685.80907952999985</v>
      </c>
      <c r="J40" s="227">
        <v>632.07258092000075</v>
      </c>
      <c r="K40" s="177">
        <v>2.2443518894829807E-2</v>
      </c>
      <c r="L40" s="177">
        <v>9.4606610861661458E-3</v>
      </c>
      <c r="M40" s="178">
        <f t="shared" si="0"/>
        <v>-7.8354895281972481E-2</v>
      </c>
      <c r="N40" s="221"/>
    </row>
    <row r="41" spans="1:14" ht="12" x14ac:dyDescent="0.2">
      <c r="A41" s="219"/>
      <c r="B41" s="234" t="s">
        <v>206</v>
      </c>
      <c r="C41" s="223" t="s">
        <v>207</v>
      </c>
      <c r="D41" s="223"/>
      <c r="E41" s="223"/>
      <c r="F41" s="233">
        <v>556.5147614899995</v>
      </c>
      <c r="G41" s="233">
        <v>535.37558828000044</v>
      </c>
      <c r="H41" s="233">
        <v>496.59184390999968</v>
      </c>
      <c r="I41" s="226">
        <v>487.88779123000029</v>
      </c>
      <c r="J41" s="227">
        <v>539.62294677000057</v>
      </c>
      <c r="K41" s="177">
        <v>1.9160834004677541E-2</v>
      </c>
      <c r="L41" s="177">
        <v>8.0769044059441596E-3</v>
      </c>
      <c r="M41" s="178">
        <f t="shared" si="0"/>
        <v>0.10603904518613239</v>
      </c>
      <c r="N41" s="221"/>
    </row>
    <row r="42" spans="1:14" ht="12" x14ac:dyDescent="0.2">
      <c r="A42" s="219"/>
      <c r="B42" s="235" t="s">
        <v>208</v>
      </c>
      <c r="C42" s="223" t="s">
        <v>209</v>
      </c>
      <c r="D42" s="223"/>
      <c r="E42" s="223"/>
      <c r="F42" s="233">
        <v>513.15749299999982</v>
      </c>
      <c r="G42" s="233">
        <v>502.49263522999979</v>
      </c>
      <c r="H42" s="233">
        <v>444.27072887999992</v>
      </c>
      <c r="I42" s="226">
        <v>409.42233085000004</v>
      </c>
      <c r="J42" s="227">
        <v>404.91413181000024</v>
      </c>
      <c r="K42" s="177">
        <v>1.4377617764773041E-2</v>
      </c>
      <c r="L42" s="177">
        <v>6.0606257662337423E-3</v>
      </c>
      <c r="M42" s="178">
        <f t="shared" si="0"/>
        <v>-1.1011121524906464E-2</v>
      </c>
      <c r="N42" s="221"/>
    </row>
    <row r="43" spans="1:14" ht="12" x14ac:dyDescent="0.2">
      <c r="A43" s="219"/>
      <c r="B43" s="236" t="s">
        <v>210</v>
      </c>
      <c r="C43" s="237"/>
      <c r="D43" s="237"/>
      <c r="E43" s="237"/>
      <c r="F43" s="238">
        <v>17775.402498910007</v>
      </c>
      <c r="G43" s="238">
        <v>19305.468537460041</v>
      </c>
      <c r="H43" s="238">
        <v>17361.028780809898</v>
      </c>
      <c r="I43" s="239">
        <v>18158.482517029981</v>
      </c>
      <c r="J43" s="240">
        <v>18715.601607209956</v>
      </c>
      <c r="K43" s="241">
        <v>0.6645501972069997</v>
      </c>
      <c r="L43" s="241">
        <v>0.28012916423585527</v>
      </c>
      <c r="M43" s="242">
        <f t="shared" si="0"/>
        <v>3.0680927751395526E-2</v>
      </c>
      <c r="N43" s="221"/>
    </row>
    <row r="44" spans="1:14" ht="12" x14ac:dyDescent="0.2">
      <c r="A44" s="219"/>
      <c r="B44" s="243" t="s">
        <v>211</v>
      </c>
      <c r="C44" s="244"/>
      <c r="D44" s="244"/>
      <c r="E44" s="244"/>
      <c r="F44" s="245">
        <v>9703.6373624599764</v>
      </c>
      <c r="G44" s="245">
        <v>10310.791441120058</v>
      </c>
      <c r="H44" s="245">
        <v>8294.3519722699948</v>
      </c>
      <c r="I44" s="245">
        <v>7948.79436334</v>
      </c>
      <c r="J44" s="227">
        <v>7901.2176004399462</v>
      </c>
      <c r="K44" s="246">
        <v>0.280555005644328</v>
      </c>
      <c r="L44" s="246">
        <v>0.11826290863149179</v>
      </c>
      <c r="M44" s="247">
        <f>+J44/I44-1</f>
        <v>-5.9854061792664615E-3</v>
      </c>
      <c r="N44" s="221"/>
    </row>
    <row r="45" spans="1:14" ht="12" x14ac:dyDescent="0.2">
      <c r="A45" s="219"/>
      <c r="B45" s="248" t="s">
        <v>212</v>
      </c>
      <c r="C45" s="249"/>
      <c r="D45" s="249"/>
      <c r="E45" s="249"/>
      <c r="F45" s="250">
        <v>29567.448283929894</v>
      </c>
      <c r="G45" s="250">
        <v>31747.798153160311</v>
      </c>
      <c r="H45" s="250">
        <v>27249.517952460104</v>
      </c>
      <c r="I45" s="251">
        <v>27521.82206955006</v>
      </c>
      <c r="J45" s="240">
        <v>28162.811004900301</v>
      </c>
      <c r="K45" s="252">
        <v>1</v>
      </c>
      <c r="L45" s="252">
        <v>0.42153198571484024</v>
      </c>
      <c r="M45" s="253">
        <f>+J45/I45-1</f>
        <v>2.3290207084778247E-2</v>
      </c>
      <c r="N45" s="221"/>
    </row>
    <row r="46" spans="1:14" ht="12" x14ac:dyDescent="0.2">
      <c r="A46" s="219"/>
      <c r="B46" s="254" t="s">
        <v>213</v>
      </c>
      <c r="C46" s="255"/>
      <c r="D46" s="255"/>
      <c r="E46" s="255"/>
      <c r="F46" s="256">
        <v>1191.0848059500011</v>
      </c>
      <c r="G46" s="256">
        <v>1265.4405518199987</v>
      </c>
      <c r="H46" s="256">
        <v>1054.3977677499993</v>
      </c>
      <c r="I46" s="256">
        <v>981.06244578000019</v>
      </c>
      <c r="J46" s="227">
        <v>1017.0410516299987</v>
      </c>
      <c r="K46" s="257"/>
      <c r="L46" s="258">
        <v>1.5222746549430264E-2</v>
      </c>
      <c r="M46" s="259">
        <f t="shared" si="0"/>
        <v>3.667310475980301E-2</v>
      </c>
      <c r="N46" s="221"/>
    </row>
    <row r="47" spans="1:14" ht="12" x14ac:dyDescent="0.2">
      <c r="A47" s="219"/>
      <c r="B47" s="260" t="s">
        <v>214</v>
      </c>
      <c r="C47" s="230"/>
      <c r="D47" s="230"/>
      <c r="E47" s="230"/>
      <c r="F47" s="232">
        <v>897.32361661000004</v>
      </c>
      <c r="G47" s="232">
        <v>866.09762275999958</v>
      </c>
      <c r="H47" s="232">
        <v>539.73943163000013</v>
      </c>
      <c r="I47" s="232">
        <v>433.48274339999983</v>
      </c>
      <c r="J47" s="227">
        <v>528.95074562000013</v>
      </c>
      <c r="K47" s="232"/>
      <c r="L47" s="198">
        <v>7.9171662980569487E-3</v>
      </c>
      <c r="M47" s="199">
        <f t="shared" si="0"/>
        <v>0.22023483904157737</v>
      </c>
      <c r="N47" s="221"/>
    </row>
    <row r="48" spans="1:14" ht="12" x14ac:dyDescent="0.2">
      <c r="A48" s="219"/>
      <c r="B48" s="206" t="s">
        <v>12</v>
      </c>
      <c r="C48" s="207"/>
      <c r="D48" s="207"/>
      <c r="E48" s="207"/>
      <c r="F48" s="208">
        <v>76235.693207449614</v>
      </c>
      <c r="G48" s="208">
        <v>74010.095576620253</v>
      </c>
      <c r="H48" s="208">
        <v>60791.039936489833</v>
      </c>
      <c r="I48" s="209">
        <v>60941.766010709784</v>
      </c>
      <c r="J48" s="240">
        <v>66810.614518709379</v>
      </c>
      <c r="K48" s="261"/>
      <c r="L48" s="261">
        <v>1</v>
      </c>
      <c r="M48" s="262">
        <f>+J48/I48-1</f>
        <v>9.6302567059973532E-2</v>
      </c>
      <c r="N48" s="221"/>
    </row>
    <row r="49" spans="2:14" ht="12" x14ac:dyDescent="0.2">
      <c r="B49" s="263" t="s">
        <v>128</v>
      </c>
      <c r="C49" s="263"/>
      <c r="D49" s="263"/>
      <c r="E49" s="263"/>
      <c r="F49" s="263"/>
      <c r="G49" s="263"/>
      <c r="H49" s="263"/>
      <c r="I49" s="263"/>
      <c r="J49" s="263"/>
      <c r="K49" s="263"/>
      <c r="L49" s="263"/>
      <c r="M49" s="263"/>
      <c r="N49" s="264"/>
    </row>
    <row r="50" spans="2:14" ht="12.75" x14ac:dyDescent="0.2">
      <c r="B50" s="265" t="s">
        <v>215</v>
      </c>
      <c r="C50" s="266"/>
      <c r="D50" s="266"/>
      <c r="E50" s="266"/>
      <c r="F50" s="266"/>
      <c r="G50" s="266"/>
      <c r="H50" s="266"/>
      <c r="I50" s="266"/>
      <c r="J50" s="266"/>
      <c r="K50" s="266"/>
      <c r="L50" s="266"/>
      <c r="N50" s="219"/>
    </row>
    <row r="51" spans="2:14" ht="12.75" x14ac:dyDescent="0.2">
      <c r="B51" s="267" t="s">
        <v>216</v>
      </c>
      <c r="N51" s="219"/>
    </row>
    <row r="52" spans="2:14" ht="16.5" customHeight="1" x14ac:dyDescent="0.2">
      <c r="C52" s="219"/>
      <c r="D52" s="219"/>
      <c r="E52" s="268"/>
      <c r="F52" s="268"/>
      <c r="G52" s="268"/>
      <c r="H52" s="268"/>
      <c r="I52" s="219"/>
      <c r="J52" s="219"/>
      <c r="K52" s="219"/>
      <c r="L52" s="219"/>
      <c r="M52" s="219"/>
      <c r="N52" s="219"/>
    </row>
    <row r="53" spans="2:14" ht="16.5" customHeight="1" x14ac:dyDescent="0.2">
      <c r="B53" s="269"/>
      <c r="C53" s="269"/>
      <c r="D53" s="269"/>
      <c r="E53" s="269"/>
      <c r="F53" s="270"/>
      <c r="G53" s="270"/>
      <c r="H53" s="270"/>
      <c r="I53" s="271"/>
      <c r="J53" s="271"/>
      <c r="K53" s="272"/>
      <c r="L53" s="272"/>
      <c r="M53" s="272"/>
    </row>
    <row r="54" spans="2:14" ht="16.5" customHeight="1" x14ac:dyDescent="0.2">
      <c r="B54" s="219"/>
      <c r="C54" s="219"/>
      <c r="D54" s="219"/>
      <c r="E54" s="268"/>
      <c r="F54" s="268"/>
      <c r="G54" s="268"/>
      <c r="H54" s="268"/>
      <c r="I54" s="219"/>
      <c r="J54" s="219"/>
      <c r="K54" s="219"/>
      <c r="L54" s="219"/>
      <c r="M54" s="219"/>
    </row>
  </sheetData>
  <mergeCells count="39">
    <mergeCell ref="B48:E48"/>
    <mergeCell ref="B49:M49"/>
    <mergeCell ref="B53:E53"/>
    <mergeCell ref="C42:E42"/>
    <mergeCell ref="B43:E43"/>
    <mergeCell ref="B44:E44"/>
    <mergeCell ref="B45:E45"/>
    <mergeCell ref="B46:E46"/>
    <mergeCell ref="B47:E47"/>
    <mergeCell ref="B36:B39"/>
    <mergeCell ref="C36:C38"/>
    <mergeCell ref="D38:E38"/>
    <mergeCell ref="C39:E39"/>
    <mergeCell ref="C40:E40"/>
    <mergeCell ref="C41:E41"/>
    <mergeCell ref="B28:B31"/>
    <mergeCell ref="C28:C30"/>
    <mergeCell ref="D30:E30"/>
    <mergeCell ref="C31:E31"/>
    <mergeCell ref="B32:B35"/>
    <mergeCell ref="C32:C34"/>
    <mergeCell ref="D34:E34"/>
    <mergeCell ref="C35:E35"/>
    <mergeCell ref="B19:B23"/>
    <mergeCell ref="C19:C22"/>
    <mergeCell ref="D22:E22"/>
    <mergeCell ref="C23:E23"/>
    <mergeCell ref="B24:B27"/>
    <mergeCell ref="C24:C26"/>
    <mergeCell ref="D26:E26"/>
    <mergeCell ref="C27:E27"/>
    <mergeCell ref="B5:B11"/>
    <mergeCell ref="C5:C10"/>
    <mergeCell ref="D10:E10"/>
    <mergeCell ref="C11:E11"/>
    <mergeCell ref="B12:B18"/>
    <mergeCell ref="C12:C17"/>
    <mergeCell ref="D17:E17"/>
    <mergeCell ref="C18:E18"/>
  </mergeCells>
  <pageMargins left="0.7" right="0.7" top="0.75" bottom="0.75" header="0.3" footer="0.3"/>
  <pageSetup paperSize="183" scale="4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N76"/>
  <sheetViews>
    <sheetView workbookViewId="0">
      <selection activeCell="B23" sqref="B23:B24"/>
    </sheetView>
  </sheetViews>
  <sheetFormatPr baseColWidth="10" defaultRowHeight="12.75" x14ac:dyDescent="0.2"/>
  <cols>
    <col min="1" max="1" width="24.5703125" style="273" customWidth="1"/>
    <col min="2" max="2" width="28.7109375" customWidth="1"/>
    <col min="3" max="3" width="12.85546875" customWidth="1"/>
    <col min="4" max="4" width="10.5703125" customWidth="1"/>
    <col min="5" max="5" width="13" customWidth="1"/>
    <col min="6" max="6" width="12" customWidth="1"/>
    <col min="7" max="7" width="11.28515625" customWidth="1"/>
    <col min="8" max="8" width="10.42578125" customWidth="1"/>
    <col min="10" max="10" width="8.42578125" bestFit="1" customWidth="1"/>
    <col min="11" max="11" width="11.85546875" customWidth="1"/>
  </cols>
  <sheetData>
    <row r="1" spans="1:13" x14ac:dyDescent="0.2">
      <c r="B1" s="56" t="s">
        <v>217</v>
      </c>
      <c r="C1" s="55"/>
      <c r="D1" s="55"/>
      <c r="E1" s="55"/>
      <c r="F1" s="55"/>
      <c r="G1" s="55"/>
      <c r="H1" s="55"/>
      <c r="I1" s="55"/>
      <c r="J1" s="55"/>
      <c r="K1" s="55"/>
      <c r="L1" s="55"/>
    </row>
    <row r="2" spans="1:13" x14ac:dyDescent="0.2">
      <c r="B2" s="57" t="s">
        <v>6</v>
      </c>
      <c r="C2" s="55"/>
      <c r="D2" s="55"/>
      <c r="E2" s="55"/>
      <c r="F2" s="55"/>
      <c r="G2" s="55"/>
      <c r="H2" s="55"/>
      <c r="I2" s="55"/>
      <c r="J2" s="55"/>
      <c r="K2" s="55"/>
      <c r="L2" s="55"/>
    </row>
    <row r="3" spans="1:13" ht="13.5" thickBot="1" x14ac:dyDescent="0.25">
      <c r="A3"/>
      <c r="B3" s="274"/>
      <c r="C3" s="55"/>
      <c r="D3" s="55"/>
      <c r="E3" s="55"/>
      <c r="F3" s="55"/>
      <c r="G3" s="55"/>
      <c r="H3" s="55"/>
      <c r="I3" s="55"/>
      <c r="J3" s="55"/>
      <c r="K3" s="55"/>
      <c r="L3" s="55"/>
    </row>
    <row r="4" spans="1:13" x14ac:dyDescent="0.2">
      <c r="A4"/>
      <c r="B4" s="275"/>
      <c r="C4" s="276">
        <v>2016</v>
      </c>
      <c r="D4" s="276"/>
      <c r="E4" s="276"/>
      <c r="F4" s="276"/>
      <c r="G4" s="276"/>
      <c r="H4" s="276"/>
      <c r="I4" s="276"/>
      <c r="J4" s="276"/>
      <c r="K4" s="276"/>
      <c r="L4" s="277"/>
    </row>
    <row r="5" spans="1:13" ht="96" x14ac:dyDescent="0.2">
      <c r="A5"/>
      <c r="B5" s="278"/>
      <c r="C5" s="279" t="s">
        <v>218</v>
      </c>
      <c r="D5" s="280" t="s">
        <v>219</v>
      </c>
      <c r="E5" s="280" t="s">
        <v>135</v>
      </c>
      <c r="F5" s="280" t="s">
        <v>149</v>
      </c>
      <c r="G5" s="280" t="s">
        <v>163</v>
      </c>
      <c r="H5" s="280" t="s">
        <v>173</v>
      </c>
      <c r="I5" s="280" t="s">
        <v>220</v>
      </c>
      <c r="J5" s="280" t="s">
        <v>221</v>
      </c>
      <c r="K5" s="281" t="s">
        <v>222</v>
      </c>
      <c r="L5" s="282"/>
    </row>
    <row r="6" spans="1:13" x14ac:dyDescent="0.2">
      <c r="A6" s="283"/>
      <c r="B6" s="284" t="s">
        <v>223</v>
      </c>
      <c r="C6" s="285">
        <v>10.840127410000001</v>
      </c>
      <c r="D6" s="285">
        <v>122.24772365000005</v>
      </c>
      <c r="E6" s="285">
        <v>44.088396639999992</v>
      </c>
      <c r="F6" s="285">
        <v>1.6898318399999999</v>
      </c>
      <c r="G6" s="285">
        <v>3.36224656</v>
      </c>
      <c r="H6" s="285">
        <v>9.4358325900000004</v>
      </c>
      <c r="I6" s="285">
        <v>348.47455257000092</v>
      </c>
      <c r="J6" s="286">
        <v>540.13871125999924</v>
      </c>
      <c r="K6" s="287">
        <f>+J6/$J$20</f>
        <v>8.8631942691826775E-3</v>
      </c>
      <c r="L6" s="282"/>
      <c r="M6" s="288"/>
    </row>
    <row r="7" spans="1:13" x14ac:dyDescent="0.2">
      <c r="A7" s="283"/>
      <c r="B7" s="289" t="s">
        <v>224</v>
      </c>
      <c r="C7" s="285">
        <v>2314.2795501799997</v>
      </c>
      <c r="D7" s="285">
        <v>234.24538478999997</v>
      </c>
      <c r="E7" s="285">
        <v>0</v>
      </c>
      <c r="F7" s="285">
        <v>7.1851559999999995E-2</v>
      </c>
      <c r="G7" s="285">
        <v>0</v>
      </c>
      <c r="H7" s="285">
        <v>0</v>
      </c>
      <c r="I7" s="285">
        <v>144.87735604</v>
      </c>
      <c r="J7" s="286">
        <v>2693.4741425700058</v>
      </c>
      <c r="K7" s="287">
        <f t="shared" ref="K7:K20" si="0">+J7/$J$20</f>
        <v>4.4197507208711954E-2</v>
      </c>
      <c r="L7" s="282"/>
      <c r="M7" s="288"/>
    </row>
    <row r="8" spans="1:13" x14ac:dyDescent="0.2">
      <c r="A8" s="283"/>
      <c r="B8" s="289" t="s">
        <v>225</v>
      </c>
      <c r="C8" s="285">
        <v>16357.086076230004</v>
      </c>
      <c r="D8" s="285">
        <v>2025.0268273000001</v>
      </c>
      <c r="E8" s="285">
        <v>0</v>
      </c>
      <c r="F8" s="285">
        <v>0</v>
      </c>
      <c r="G8" s="285">
        <v>0</v>
      </c>
      <c r="H8" s="285">
        <v>1.37716E-2</v>
      </c>
      <c r="I8" s="285">
        <v>851.9342935799998</v>
      </c>
      <c r="J8" s="286">
        <v>19234.060968710048</v>
      </c>
      <c r="K8" s="287">
        <f t="shared" si="0"/>
        <v>0.31561377734491197</v>
      </c>
      <c r="L8" s="282"/>
      <c r="M8" s="288"/>
    </row>
    <row r="9" spans="1:13" x14ac:dyDescent="0.2">
      <c r="A9" s="283"/>
      <c r="B9" s="289" t="s">
        <v>226</v>
      </c>
      <c r="C9" s="285">
        <v>985.23543816999995</v>
      </c>
      <c r="D9" s="285">
        <v>771.81276196999988</v>
      </c>
      <c r="E9" s="285">
        <v>200.98808061000003</v>
      </c>
      <c r="F9" s="285">
        <v>0</v>
      </c>
      <c r="G9" s="285">
        <v>0</v>
      </c>
      <c r="H9" s="285">
        <v>0</v>
      </c>
      <c r="I9" s="285">
        <v>11.03430782</v>
      </c>
      <c r="J9" s="286">
        <v>1969.0705885700002</v>
      </c>
      <c r="K9" s="287">
        <f t="shared" si="0"/>
        <v>3.2310691295423612E-2</v>
      </c>
      <c r="L9" s="282"/>
      <c r="M9" s="288"/>
    </row>
    <row r="10" spans="1:13" x14ac:dyDescent="0.2">
      <c r="A10" s="283"/>
      <c r="B10" s="289" t="s">
        <v>227</v>
      </c>
      <c r="C10" s="285">
        <v>2459.5764619100005</v>
      </c>
      <c r="D10" s="285">
        <v>76.577806809999998</v>
      </c>
      <c r="E10" s="285">
        <v>55.745673200000006</v>
      </c>
      <c r="F10" s="285">
        <v>0</v>
      </c>
      <c r="G10" s="285">
        <v>0</v>
      </c>
      <c r="H10" s="285">
        <v>0</v>
      </c>
      <c r="I10" s="285">
        <v>0.38781395000000002</v>
      </c>
      <c r="J10" s="286">
        <v>2592.2877558700006</v>
      </c>
      <c r="K10" s="287">
        <f t="shared" si="0"/>
        <v>4.2537128894729027E-2</v>
      </c>
      <c r="L10" s="282"/>
      <c r="M10" s="288"/>
    </row>
    <row r="11" spans="1:13" x14ac:dyDescent="0.2">
      <c r="A11" s="283"/>
      <c r="B11" s="289" t="s">
        <v>228</v>
      </c>
      <c r="C11" s="285">
        <v>6095.9853159800005</v>
      </c>
      <c r="D11" s="285">
        <v>801.09134702000085</v>
      </c>
      <c r="E11" s="285">
        <v>4637.0407115000007</v>
      </c>
      <c r="F11" s="285">
        <v>457.80292399999939</v>
      </c>
      <c r="G11" s="285">
        <v>13.117201120000002</v>
      </c>
      <c r="H11" s="285">
        <v>1857.6913296199996</v>
      </c>
      <c r="I11" s="285">
        <v>5888.7901144300358</v>
      </c>
      <c r="J11" s="286">
        <v>19751.518943670249</v>
      </c>
      <c r="K11" s="287">
        <f t="shared" si="0"/>
        <v>0.32410480097014233</v>
      </c>
      <c r="L11" s="282"/>
      <c r="M11" s="288"/>
    </row>
    <row r="12" spans="1:13" x14ac:dyDescent="0.2">
      <c r="A12" s="283"/>
      <c r="B12" s="289" t="s">
        <v>229</v>
      </c>
      <c r="C12" s="285">
        <v>23.60559915</v>
      </c>
      <c r="D12" s="285">
        <v>1071.9425057399999</v>
      </c>
      <c r="E12" s="285">
        <v>246.63741953000007</v>
      </c>
      <c r="F12" s="285">
        <v>969.95817166000006</v>
      </c>
      <c r="G12" s="285">
        <v>3.2320000000000001E-3</v>
      </c>
      <c r="H12" s="285">
        <v>1.9148626200000012</v>
      </c>
      <c r="I12" s="285">
        <v>1360.6988383799987</v>
      </c>
      <c r="J12" s="286">
        <v>3674.7606290799895</v>
      </c>
      <c r="K12" s="287">
        <f t="shared" si="0"/>
        <v>6.0299542819848097E-2</v>
      </c>
      <c r="L12" s="282"/>
      <c r="M12" s="288"/>
    </row>
    <row r="13" spans="1:13" x14ac:dyDescent="0.2">
      <c r="A13" s="283"/>
      <c r="B13" s="289" t="s">
        <v>230</v>
      </c>
      <c r="C13" s="285">
        <v>2.16662438</v>
      </c>
      <c r="D13" s="285">
        <v>6.1645150400000004</v>
      </c>
      <c r="E13" s="285">
        <v>351.25098538000003</v>
      </c>
      <c r="F13" s="285">
        <v>1926.9039905499992</v>
      </c>
      <c r="G13" s="285">
        <v>2390.8538250700012</v>
      </c>
      <c r="H13" s="285">
        <v>4.3885513100000004</v>
      </c>
      <c r="I13" s="285">
        <v>4022.780268659993</v>
      </c>
      <c r="J13" s="286">
        <v>8704.5087603900101</v>
      </c>
      <c r="K13" s="287">
        <f t="shared" si="0"/>
        <v>0.14283322145374361</v>
      </c>
      <c r="L13" s="282"/>
      <c r="M13" s="288"/>
    </row>
    <row r="14" spans="1:13" x14ac:dyDescent="0.2">
      <c r="A14" s="283"/>
      <c r="B14" s="289" t="s">
        <v>231</v>
      </c>
      <c r="C14" s="285">
        <v>0</v>
      </c>
      <c r="D14" s="285">
        <v>0.10780000000000001</v>
      </c>
      <c r="E14" s="285">
        <v>1.2086854400000002</v>
      </c>
      <c r="F14" s="285">
        <v>381.18317594999996</v>
      </c>
      <c r="G14" s="285">
        <v>0</v>
      </c>
      <c r="H14" s="285">
        <v>0.63552130000000007</v>
      </c>
      <c r="I14" s="285">
        <v>19.366462310000003</v>
      </c>
      <c r="J14" s="286">
        <v>402.50164499999988</v>
      </c>
      <c r="K14" s="287">
        <f t="shared" si="0"/>
        <v>6.6046928296968222E-3</v>
      </c>
      <c r="L14" s="282"/>
      <c r="M14" s="288"/>
    </row>
    <row r="15" spans="1:13" x14ac:dyDescent="0.2">
      <c r="A15" s="283"/>
      <c r="B15" s="289" t="s">
        <v>232</v>
      </c>
      <c r="C15" s="285">
        <v>0</v>
      </c>
      <c r="D15" s="285">
        <v>0</v>
      </c>
      <c r="E15" s="285">
        <v>0</v>
      </c>
      <c r="F15" s="285">
        <v>0</v>
      </c>
      <c r="G15" s="285">
        <v>0</v>
      </c>
      <c r="H15" s="285">
        <v>0</v>
      </c>
      <c r="I15" s="285">
        <v>54.611470040000007</v>
      </c>
      <c r="J15" s="286">
        <v>54.611470040000007</v>
      </c>
      <c r="K15" s="287">
        <f t="shared" si="0"/>
        <v>8.9612549184088671E-4</v>
      </c>
      <c r="L15" s="282"/>
      <c r="M15" s="288"/>
    </row>
    <row r="16" spans="1:13" x14ac:dyDescent="0.2">
      <c r="A16" s="283"/>
      <c r="B16" s="289" t="s">
        <v>233</v>
      </c>
      <c r="C16" s="285">
        <v>0.11828821</v>
      </c>
      <c r="D16" s="285">
        <v>0</v>
      </c>
      <c r="E16" s="285">
        <v>0.17947150000000001</v>
      </c>
      <c r="F16" s="285">
        <v>192.30474685999999</v>
      </c>
      <c r="G16" s="285">
        <v>0</v>
      </c>
      <c r="H16" s="285">
        <v>0</v>
      </c>
      <c r="I16" s="285">
        <v>89.854869500000035</v>
      </c>
      <c r="J16" s="286">
        <v>282.45737606999995</v>
      </c>
      <c r="K16" s="287">
        <f t="shared" si="0"/>
        <v>4.6348734957952983E-3</v>
      </c>
      <c r="L16" s="282"/>
      <c r="M16" s="288"/>
    </row>
    <row r="17" spans="1:14" x14ac:dyDescent="0.2">
      <c r="A17" s="283"/>
      <c r="B17" s="289" t="s">
        <v>234</v>
      </c>
      <c r="C17" s="285">
        <v>0</v>
      </c>
      <c r="D17" s="285">
        <v>41.965023810000005</v>
      </c>
      <c r="E17" s="285">
        <v>0.7057929300000001</v>
      </c>
      <c r="F17" s="285">
        <v>86.579968480000005</v>
      </c>
      <c r="G17" s="285">
        <v>0</v>
      </c>
      <c r="H17" s="285">
        <v>0</v>
      </c>
      <c r="I17" s="285">
        <v>4.3888109000000002</v>
      </c>
      <c r="J17" s="286">
        <v>133.63959612000002</v>
      </c>
      <c r="K17" s="287">
        <f t="shared" si="0"/>
        <v>2.1929065215555671E-3</v>
      </c>
      <c r="L17" s="282"/>
      <c r="M17" s="288"/>
    </row>
    <row r="18" spans="1:14" x14ac:dyDescent="0.2">
      <c r="A18" s="283"/>
      <c r="B18" s="289" t="s">
        <v>235</v>
      </c>
      <c r="C18" s="285">
        <v>0</v>
      </c>
      <c r="D18" s="285">
        <v>19.86876341</v>
      </c>
      <c r="E18" s="285">
        <v>8.8330000000000006E-3</v>
      </c>
      <c r="F18" s="285">
        <v>91.266650970000001</v>
      </c>
      <c r="G18" s="285">
        <v>0</v>
      </c>
      <c r="H18" s="285">
        <v>0.16009310999999998</v>
      </c>
      <c r="I18" s="285">
        <v>152.83204210999997</v>
      </c>
      <c r="J18" s="286">
        <v>264.1363826000001</v>
      </c>
      <c r="K18" s="287">
        <f t="shared" si="0"/>
        <v>4.3342423413456552E-3</v>
      </c>
      <c r="L18" s="282"/>
      <c r="M18" s="288"/>
    </row>
    <row r="19" spans="1:14" x14ac:dyDescent="0.2">
      <c r="A19" s="283"/>
      <c r="B19" s="289" t="s">
        <v>236</v>
      </c>
      <c r="C19" s="285">
        <v>0</v>
      </c>
      <c r="D19" s="285">
        <v>0</v>
      </c>
      <c r="E19" s="285">
        <v>0</v>
      </c>
      <c r="F19" s="285">
        <v>0</v>
      </c>
      <c r="G19" s="285">
        <v>0</v>
      </c>
      <c r="H19" s="285">
        <v>0</v>
      </c>
      <c r="I19" s="285">
        <v>644.59904075999998</v>
      </c>
      <c r="J19" s="286">
        <v>644.59904075999998</v>
      </c>
      <c r="K19" s="287">
        <f t="shared" si="0"/>
        <v>1.0577295063072407E-2</v>
      </c>
      <c r="L19" s="282"/>
      <c r="M19" s="288"/>
    </row>
    <row r="20" spans="1:14" x14ac:dyDescent="0.2">
      <c r="A20" s="283"/>
      <c r="B20" s="290" t="s">
        <v>221</v>
      </c>
      <c r="C20" s="291">
        <v>28248.893481619991</v>
      </c>
      <c r="D20" s="291">
        <v>5171.0504595399962</v>
      </c>
      <c r="E20" s="291">
        <v>5537.8540497299973</v>
      </c>
      <c r="F20" s="291">
        <v>4107.7613118700019</v>
      </c>
      <c r="G20" s="291">
        <v>2407.3365047500015</v>
      </c>
      <c r="H20" s="291">
        <v>1874.2399621500001</v>
      </c>
      <c r="I20" s="291">
        <v>13594.630241049994</v>
      </c>
      <c r="J20" s="291">
        <v>60941.766010710307</v>
      </c>
      <c r="K20" s="292">
        <f t="shared" si="0"/>
        <v>1</v>
      </c>
      <c r="L20" s="282"/>
    </row>
    <row r="21" spans="1:14" ht="13.5" thickBot="1" x14ac:dyDescent="0.25">
      <c r="A21" s="283"/>
      <c r="B21" s="293" t="s">
        <v>222</v>
      </c>
      <c r="C21" s="294">
        <f t="shared" ref="C21:J21" si="1">+C20/$J$20</f>
        <v>0.4635391346659587</v>
      </c>
      <c r="D21" s="294">
        <f t="shared" si="1"/>
        <v>8.4852323751681266E-2</v>
      </c>
      <c r="E21" s="294">
        <f t="shared" si="1"/>
        <v>9.0871243356432083E-2</v>
      </c>
      <c r="F21" s="294">
        <f t="shared" si="1"/>
        <v>6.7404697644437753E-2</v>
      </c>
      <c r="G21" s="294">
        <f t="shared" si="1"/>
        <v>3.9502243901611257E-2</v>
      </c>
      <c r="H21" s="294">
        <f t="shared" si="1"/>
        <v>3.0754605336192731E-2</v>
      </c>
      <c r="I21" s="294">
        <f t="shared" si="1"/>
        <v>0.22307575134368085</v>
      </c>
      <c r="J21" s="294">
        <f t="shared" si="1"/>
        <v>1</v>
      </c>
      <c r="K21" s="295"/>
      <c r="L21" s="282"/>
    </row>
    <row r="22" spans="1:14" x14ac:dyDescent="0.2">
      <c r="A22"/>
      <c r="B22" s="105"/>
      <c r="C22" s="296"/>
      <c r="D22" s="296"/>
      <c r="E22" s="296"/>
      <c r="F22" s="296"/>
      <c r="G22" s="296"/>
      <c r="H22" s="296"/>
      <c r="I22" s="296"/>
      <c r="J22" s="296"/>
      <c r="K22" s="105"/>
      <c r="L22" s="297"/>
      <c r="M22" s="298"/>
      <c r="N22" s="299"/>
    </row>
    <row r="23" spans="1:14" ht="12.75" customHeight="1" thickBot="1" x14ac:dyDescent="0.25">
      <c r="A23"/>
      <c r="B23" s="300"/>
      <c r="C23" s="301">
        <v>2017</v>
      </c>
      <c r="D23" s="302"/>
      <c r="E23" s="302"/>
      <c r="F23" s="302"/>
      <c r="G23" s="302"/>
      <c r="H23" s="302"/>
      <c r="I23" s="302"/>
      <c r="J23" s="302"/>
      <c r="K23" s="302"/>
      <c r="L23" s="302"/>
      <c r="M23" s="283"/>
    </row>
    <row r="24" spans="1:14" ht="96" x14ac:dyDescent="0.2">
      <c r="A24" s="283"/>
      <c r="B24" s="303"/>
      <c r="C24" s="279" t="s">
        <v>218</v>
      </c>
      <c r="D24" s="280" t="s">
        <v>219</v>
      </c>
      <c r="E24" s="280" t="s">
        <v>135</v>
      </c>
      <c r="F24" s="280" t="s">
        <v>149</v>
      </c>
      <c r="G24" s="280" t="s">
        <v>163</v>
      </c>
      <c r="H24" s="280" t="s">
        <v>173</v>
      </c>
      <c r="I24" s="280" t="s">
        <v>220</v>
      </c>
      <c r="J24" s="304" t="s">
        <v>237</v>
      </c>
      <c r="K24" s="304" t="s">
        <v>7</v>
      </c>
      <c r="L24" s="305" t="s">
        <v>8</v>
      </c>
      <c r="M24" s="283"/>
    </row>
    <row r="25" spans="1:14" x14ac:dyDescent="0.2">
      <c r="A25" s="283"/>
      <c r="B25" s="306" t="s">
        <v>223</v>
      </c>
      <c r="C25" s="285">
        <v>4.7412419499999992</v>
      </c>
      <c r="D25" s="285">
        <v>88.6150813</v>
      </c>
      <c r="E25" s="285">
        <v>47.861763950000004</v>
      </c>
      <c r="F25" s="285">
        <v>0.53938667000000007</v>
      </c>
      <c r="G25" s="285">
        <v>1.1161134500000001</v>
      </c>
      <c r="H25" s="285">
        <v>10.460834870000001</v>
      </c>
      <c r="I25" s="285">
        <v>319.74906484999968</v>
      </c>
      <c r="J25" s="307">
        <v>473.08348703999968</v>
      </c>
      <c r="K25" s="308">
        <f>+J25/$J$39</f>
        <v>7.0809629644630117E-3</v>
      </c>
      <c r="L25" s="287">
        <f>+J25/J6-1</f>
        <v>-0.12414445182715683</v>
      </c>
      <c r="M25" s="309"/>
      <c r="N25" s="288"/>
    </row>
    <row r="26" spans="1:14" x14ac:dyDescent="0.2">
      <c r="A26" s="283"/>
      <c r="B26" s="310" t="s">
        <v>224</v>
      </c>
      <c r="C26" s="285">
        <v>2457.8666976799996</v>
      </c>
      <c r="D26" s="285">
        <v>253.18230281999988</v>
      </c>
      <c r="E26" s="285">
        <v>0</v>
      </c>
      <c r="F26" s="285">
        <v>0.77250548000000008</v>
      </c>
      <c r="G26" s="285">
        <v>0</v>
      </c>
      <c r="H26" s="285">
        <v>0.06</v>
      </c>
      <c r="I26" s="285">
        <v>216.3209715800001</v>
      </c>
      <c r="J26" s="307">
        <v>2928.202477559998</v>
      </c>
      <c r="K26" s="308">
        <f t="shared" ref="K26:K39" si="2">+J26/$J$39</f>
        <v>4.3828402098291912E-2</v>
      </c>
      <c r="L26" s="287">
        <f t="shared" ref="L26:L39" si="3">+J26/J7-1</f>
        <v>8.714705342076301E-2</v>
      </c>
      <c r="M26" s="309"/>
      <c r="N26" s="288"/>
    </row>
    <row r="27" spans="1:14" x14ac:dyDescent="0.2">
      <c r="A27" s="283"/>
      <c r="B27" s="310" t="s">
        <v>225</v>
      </c>
      <c r="C27" s="285">
        <v>18622.697642499992</v>
      </c>
      <c r="D27" s="285">
        <v>2253.9908036799989</v>
      </c>
      <c r="E27" s="285">
        <v>0.1029289</v>
      </c>
      <c r="F27" s="285">
        <v>0</v>
      </c>
      <c r="G27" s="285">
        <v>0</v>
      </c>
      <c r="H27" s="285">
        <v>0</v>
      </c>
      <c r="I27" s="285">
        <v>385.29735155999941</v>
      </c>
      <c r="J27" s="307">
        <v>21262.088726640017</v>
      </c>
      <c r="K27" s="308">
        <f t="shared" si="2"/>
        <v>0.31824417242391467</v>
      </c>
      <c r="L27" s="287">
        <f t="shared" si="3"/>
        <v>0.10543939531174207</v>
      </c>
      <c r="M27" s="309"/>
      <c r="N27" s="288"/>
    </row>
    <row r="28" spans="1:14" x14ac:dyDescent="0.2">
      <c r="A28" s="283"/>
      <c r="B28" s="310" t="s">
        <v>226</v>
      </c>
      <c r="C28" s="285">
        <v>1168.1285966399998</v>
      </c>
      <c r="D28" s="285">
        <v>887.70677480000006</v>
      </c>
      <c r="E28" s="285">
        <v>45.455530119999999</v>
      </c>
      <c r="F28" s="285">
        <v>0</v>
      </c>
      <c r="G28" s="285">
        <v>0</v>
      </c>
      <c r="H28" s="285">
        <v>0</v>
      </c>
      <c r="I28" s="285">
        <v>0.61426348999999991</v>
      </c>
      <c r="J28" s="307">
        <v>2101.9051650499987</v>
      </c>
      <c r="K28" s="308">
        <f t="shared" si="2"/>
        <v>3.1460647087168649E-2</v>
      </c>
      <c r="L28" s="287">
        <f t="shared" si="3"/>
        <v>6.7460545727041188E-2</v>
      </c>
      <c r="M28" s="309"/>
      <c r="N28" s="288"/>
    </row>
    <row r="29" spans="1:14" x14ac:dyDescent="0.2">
      <c r="A29" s="283"/>
      <c r="B29" s="310" t="s">
        <v>227</v>
      </c>
      <c r="C29" s="285">
        <v>3108.1399127900004</v>
      </c>
      <c r="D29" s="285">
        <v>95.00770584</v>
      </c>
      <c r="E29" s="285">
        <v>55.758049110000002</v>
      </c>
      <c r="F29" s="285">
        <v>0</v>
      </c>
      <c r="G29" s="285">
        <v>0</v>
      </c>
      <c r="H29" s="285">
        <v>0</v>
      </c>
      <c r="I29" s="285">
        <v>0.33909354999999997</v>
      </c>
      <c r="J29" s="307">
        <v>3259.2447612900014</v>
      </c>
      <c r="K29" s="308">
        <f t="shared" si="2"/>
        <v>4.8783337569470626E-2</v>
      </c>
      <c r="L29" s="287">
        <f t="shared" si="3"/>
        <v>0.25728509649815567</v>
      </c>
      <c r="M29" s="309"/>
      <c r="N29" s="288"/>
    </row>
    <row r="30" spans="1:14" x14ac:dyDescent="0.2">
      <c r="A30" s="283"/>
      <c r="B30" s="310" t="s">
        <v>228</v>
      </c>
      <c r="C30" s="285">
        <v>7220.7595392800004</v>
      </c>
      <c r="D30" s="285">
        <v>942.39695194999899</v>
      </c>
      <c r="E30" s="285">
        <v>4532.9863416300041</v>
      </c>
      <c r="F30" s="285">
        <v>450.28477397000063</v>
      </c>
      <c r="G30" s="285">
        <v>10.385638589999999</v>
      </c>
      <c r="H30" s="285">
        <v>2029.563716789999</v>
      </c>
      <c r="I30" s="285">
        <v>6075.2146394699512</v>
      </c>
      <c r="J30" s="307">
        <v>21261.591601679909</v>
      </c>
      <c r="K30" s="308">
        <f t="shared" si="2"/>
        <v>0.31823673161583815</v>
      </c>
      <c r="L30" s="287">
        <f t="shared" si="3"/>
        <v>7.6453495162385643E-2</v>
      </c>
      <c r="M30" s="309"/>
      <c r="N30" s="288"/>
    </row>
    <row r="31" spans="1:14" x14ac:dyDescent="0.2">
      <c r="A31" s="283"/>
      <c r="B31" s="310" t="s">
        <v>229</v>
      </c>
      <c r="C31" s="285">
        <v>9.7198788200000017</v>
      </c>
      <c r="D31" s="285">
        <v>1471.1660092699994</v>
      </c>
      <c r="E31" s="285">
        <v>145.29290224999986</v>
      </c>
      <c r="F31" s="285">
        <v>1093.1529918200006</v>
      </c>
      <c r="G31" s="285">
        <v>2.7000000000000001E-3</v>
      </c>
      <c r="H31" s="285">
        <v>1.6411983999999997</v>
      </c>
      <c r="I31" s="285">
        <v>1372.0314073500035</v>
      </c>
      <c r="J31" s="307">
        <v>4093.007087909964</v>
      </c>
      <c r="K31" s="308">
        <f t="shared" si="2"/>
        <v>6.1262826534303788E-2</v>
      </c>
      <c r="L31" s="287">
        <f t="shared" si="3"/>
        <v>0.11381597362293672</v>
      </c>
      <c r="M31" s="309"/>
      <c r="N31" s="288"/>
    </row>
    <row r="32" spans="1:14" x14ac:dyDescent="0.2">
      <c r="A32" s="283"/>
      <c r="B32" s="310" t="s">
        <v>230</v>
      </c>
      <c r="C32" s="285">
        <v>0.22628779999999998</v>
      </c>
      <c r="D32" s="285">
        <v>3.2331972700000002</v>
      </c>
      <c r="E32" s="285">
        <v>304.18862871999988</v>
      </c>
      <c r="F32" s="285">
        <v>2457.2661792300073</v>
      </c>
      <c r="G32" s="285">
        <v>2602.0037541899987</v>
      </c>
      <c r="H32" s="285">
        <v>2.0168441599999993</v>
      </c>
      <c r="I32" s="285">
        <v>4032.3565674400056</v>
      </c>
      <c r="J32" s="307">
        <v>9401.2914588100248</v>
      </c>
      <c r="K32" s="308">
        <f t="shared" si="2"/>
        <v>0.14071553639395501</v>
      </c>
      <c r="L32" s="287">
        <f t="shared" si="3"/>
        <v>8.0048480345121131E-2</v>
      </c>
      <c r="M32" s="309"/>
      <c r="N32" s="288"/>
    </row>
    <row r="33" spans="1:14" x14ac:dyDescent="0.2">
      <c r="A33" s="283"/>
      <c r="B33" s="310" t="s">
        <v>231</v>
      </c>
      <c r="C33" s="285">
        <v>0</v>
      </c>
      <c r="D33" s="285">
        <v>0.11475</v>
      </c>
      <c r="E33" s="285">
        <v>0</v>
      </c>
      <c r="F33" s="285">
        <v>435.42898616000002</v>
      </c>
      <c r="G33" s="285">
        <v>0</v>
      </c>
      <c r="H33" s="285">
        <v>0.9007900499999999</v>
      </c>
      <c r="I33" s="285">
        <v>18.142888680000002</v>
      </c>
      <c r="J33" s="307">
        <v>454.58741489000028</v>
      </c>
      <c r="K33" s="308">
        <f t="shared" si="2"/>
        <v>6.8041196472260522E-3</v>
      </c>
      <c r="L33" s="287">
        <f t="shared" si="3"/>
        <v>0.12940511060520121</v>
      </c>
      <c r="M33" s="309"/>
      <c r="N33" s="288"/>
    </row>
    <row r="34" spans="1:14" x14ac:dyDescent="0.2">
      <c r="A34" s="283"/>
      <c r="B34" s="310" t="s">
        <v>232</v>
      </c>
      <c r="C34" s="285">
        <v>0</v>
      </c>
      <c r="D34" s="285">
        <v>0</v>
      </c>
      <c r="E34" s="285">
        <v>0</v>
      </c>
      <c r="F34" s="285">
        <v>0</v>
      </c>
      <c r="G34" s="285">
        <v>0</v>
      </c>
      <c r="H34" s="285">
        <v>0</v>
      </c>
      <c r="I34" s="285">
        <v>57.656499599999997</v>
      </c>
      <c r="J34" s="307">
        <v>57.656499599999997</v>
      </c>
      <c r="K34" s="308">
        <f t="shared" si="2"/>
        <v>8.629841233364743E-4</v>
      </c>
      <c r="L34" s="287">
        <f t="shared" si="3"/>
        <v>5.5758058843127012E-2</v>
      </c>
      <c r="M34" s="309"/>
      <c r="N34" s="288"/>
    </row>
    <row r="35" spans="1:14" x14ac:dyDescent="0.2">
      <c r="A35" s="283"/>
      <c r="B35" s="310" t="s">
        <v>233</v>
      </c>
      <c r="C35" s="285">
        <v>0</v>
      </c>
      <c r="D35" s="285">
        <v>0</v>
      </c>
      <c r="E35" s="285">
        <v>0.42777599999999999</v>
      </c>
      <c r="F35" s="285">
        <v>188.78763571999997</v>
      </c>
      <c r="G35" s="285">
        <v>0</v>
      </c>
      <c r="H35" s="285">
        <v>0</v>
      </c>
      <c r="I35" s="285">
        <v>130.8617026</v>
      </c>
      <c r="J35" s="307">
        <v>320.07711431999979</v>
      </c>
      <c r="K35" s="308">
        <f t="shared" si="2"/>
        <v>4.7908123076815003E-3</v>
      </c>
      <c r="L35" s="287">
        <f t="shared" si="3"/>
        <v>0.13318731050123733</v>
      </c>
      <c r="M35" s="309"/>
      <c r="N35" s="288"/>
    </row>
    <row r="36" spans="1:14" x14ac:dyDescent="0.2">
      <c r="A36" s="283"/>
      <c r="B36" s="310" t="s">
        <v>234</v>
      </c>
      <c r="C36" s="285">
        <v>0</v>
      </c>
      <c r="D36" s="285">
        <v>27.968159350000001</v>
      </c>
      <c r="E36" s="285">
        <v>0.50719197000000005</v>
      </c>
      <c r="F36" s="285">
        <v>127.82600569000002</v>
      </c>
      <c r="G36" s="285">
        <v>0</v>
      </c>
      <c r="H36" s="285">
        <v>0</v>
      </c>
      <c r="I36" s="285">
        <v>0.29481190000000002</v>
      </c>
      <c r="J36" s="307">
        <v>156.59616890999999</v>
      </c>
      <c r="K36" s="308">
        <f t="shared" si="2"/>
        <v>2.3438815828605523E-3</v>
      </c>
      <c r="L36" s="287">
        <f t="shared" si="3"/>
        <v>0.17177972290028776</v>
      </c>
      <c r="M36" s="309"/>
      <c r="N36" s="288"/>
    </row>
    <row r="37" spans="1:14" x14ac:dyDescent="0.2">
      <c r="A37" s="283"/>
      <c r="B37" s="310" t="s">
        <v>235</v>
      </c>
      <c r="C37" s="285">
        <v>0</v>
      </c>
      <c r="D37" s="285">
        <v>32.141980070000002</v>
      </c>
      <c r="E37" s="285">
        <v>1.0052E-2</v>
      </c>
      <c r="F37" s="285">
        <v>92.506983900000023</v>
      </c>
      <c r="G37" s="285">
        <v>0</v>
      </c>
      <c r="H37" s="285">
        <v>7.3065560000000002E-2</v>
      </c>
      <c r="I37" s="285">
        <v>262.87696555000008</v>
      </c>
      <c r="J37" s="307">
        <v>387.60904707999993</v>
      </c>
      <c r="K37" s="308">
        <f t="shared" si="2"/>
        <v>5.8016087693887669E-3</v>
      </c>
      <c r="L37" s="287">
        <f t="shared" si="3"/>
        <v>0.46745799751101669</v>
      </c>
      <c r="M37" s="309"/>
      <c r="N37" s="288"/>
    </row>
    <row r="38" spans="1:14" x14ac:dyDescent="0.2">
      <c r="A38" s="283"/>
      <c r="B38" s="310" t="s">
        <v>236</v>
      </c>
      <c r="C38" s="285">
        <v>0</v>
      </c>
      <c r="D38" s="285">
        <v>0</v>
      </c>
      <c r="E38" s="285">
        <v>0</v>
      </c>
      <c r="F38" s="285">
        <v>0</v>
      </c>
      <c r="G38" s="285">
        <v>0</v>
      </c>
      <c r="H38" s="285">
        <v>0</v>
      </c>
      <c r="I38" s="285">
        <v>653.67350792999957</v>
      </c>
      <c r="J38" s="307">
        <v>653.67350792999957</v>
      </c>
      <c r="K38" s="308">
        <f t="shared" si="2"/>
        <v>9.7839768821007048E-3</v>
      </c>
      <c r="L38" s="287">
        <f t="shared" si="3"/>
        <v>1.407769263711689E-2</v>
      </c>
      <c r="M38" s="309"/>
      <c r="N38" s="288"/>
    </row>
    <row r="39" spans="1:14" x14ac:dyDescent="0.2">
      <c r="A39" s="283"/>
      <c r="B39" s="290" t="s">
        <v>237</v>
      </c>
      <c r="C39" s="291">
        <v>32592.279797459982</v>
      </c>
      <c r="D39" s="291">
        <v>6055.523716350006</v>
      </c>
      <c r="E39" s="291">
        <v>5132.591164650009</v>
      </c>
      <c r="F39" s="291">
        <v>4846.565448640009</v>
      </c>
      <c r="G39" s="291">
        <v>2613.5082062299984</v>
      </c>
      <c r="H39" s="291">
        <v>2044.7164498300006</v>
      </c>
      <c r="I39" s="291">
        <v>13525.429735549995</v>
      </c>
      <c r="J39" s="311">
        <v>66810.614518709917</v>
      </c>
      <c r="K39" s="312">
        <f t="shared" si="2"/>
        <v>1</v>
      </c>
      <c r="L39" s="292">
        <f t="shared" si="3"/>
        <v>9.6302567059972866E-2</v>
      </c>
      <c r="M39" s="309"/>
      <c r="N39" s="288"/>
    </row>
    <row r="40" spans="1:14" ht="13.5" thickBot="1" x14ac:dyDescent="0.25">
      <c r="A40" s="283"/>
      <c r="B40" s="313" t="s">
        <v>7</v>
      </c>
      <c r="C40" s="314">
        <f t="shared" ref="C40:J40" si="4">+C39/$J$39</f>
        <v>0.48783086388664643</v>
      </c>
      <c r="D40" s="314">
        <f t="shared" si="4"/>
        <v>9.063715039852227E-2</v>
      </c>
      <c r="E40" s="314">
        <f t="shared" si="4"/>
        <v>7.6822989903986852E-2</v>
      </c>
      <c r="F40" s="314">
        <f t="shared" si="4"/>
        <v>7.2541848081381699E-2</v>
      </c>
      <c r="G40" s="314">
        <f t="shared" si="4"/>
        <v>3.9118158470135028E-2</v>
      </c>
      <c r="H40" s="314">
        <f t="shared" si="4"/>
        <v>3.0604664611450172E-2</v>
      </c>
      <c r="I40" s="314">
        <f t="shared" si="4"/>
        <v>0.20244432464787879</v>
      </c>
      <c r="J40" s="315">
        <f t="shared" si="4"/>
        <v>1</v>
      </c>
      <c r="K40" s="316"/>
      <c r="L40" s="317"/>
      <c r="M40" s="283"/>
    </row>
    <row r="41" spans="1:14" ht="13.5" thickBot="1" x14ac:dyDescent="0.25">
      <c r="A41" s="283"/>
      <c r="B41" s="105"/>
      <c r="C41" s="105"/>
      <c r="D41" s="105"/>
      <c r="E41" s="105"/>
      <c r="F41" s="105"/>
      <c r="G41" s="105"/>
      <c r="H41" s="105"/>
      <c r="I41" s="105"/>
      <c r="J41" s="105"/>
      <c r="K41" s="105"/>
      <c r="L41" s="318"/>
      <c r="M41" s="299"/>
      <c r="N41" s="299"/>
    </row>
    <row r="42" spans="1:14" ht="13.5" thickBot="1" x14ac:dyDescent="0.25">
      <c r="A42" s="283"/>
      <c r="B42" s="319" t="s">
        <v>8</v>
      </c>
      <c r="C42" s="320">
        <f>+C39/C20-1</f>
        <v>0.15375421053805161</v>
      </c>
      <c r="D42" s="320">
        <f t="shared" ref="D42:J42" si="5">+D39/D20-1</f>
        <v>0.17104324618961275</v>
      </c>
      <c r="E42" s="320">
        <f t="shared" si="5"/>
        <v>-7.3180492198010705E-2</v>
      </c>
      <c r="F42" s="320">
        <f t="shared" si="5"/>
        <v>0.17985566362756278</v>
      </c>
      <c r="G42" s="320">
        <f t="shared" si="5"/>
        <v>8.5643075271442992E-2</v>
      </c>
      <c r="H42" s="320">
        <f t="shared" si="5"/>
        <v>9.0957663438379299E-2</v>
      </c>
      <c r="I42" s="320">
        <f t="shared" si="5"/>
        <v>-5.0902822859457686E-3</v>
      </c>
      <c r="J42" s="321">
        <f t="shared" si="5"/>
        <v>9.6302567059972866E-2</v>
      </c>
      <c r="K42" s="105"/>
      <c r="L42" s="282"/>
    </row>
    <row r="43" spans="1:14" x14ac:dyDescent="0.2">
      <c r="A43"/>
      <c r="B43" s="322" t="s">
        <v>50</v>
      </c>
      <c r="C43" s="322"/>
      <c r="D43" s="322"/>
      <c r="E43" s="322"/>
      <c r="F43" s="322"/>
      <c r="G43" s="322"/>
      <c r="H43" s="322"/>
      <c r="I43" s="322"/>
      <c r="J43" s="322"/>
      <c r="K43" s="322"/>
      <c r="L43" s="322"/>
      <c r="M43" s="323"/>
      <c r="N43" s="323"/>
    </row>
    <row r="44" spans="1:14" x14ac:dyDescent="0.2">
      <c r="A44"/>
      <c r="B44" s="273"/>
    </row>
    <row r="45" spans="1:14" x14ac:dyDescent="0.2">
      <c r="A45"/>
      <c r="B45" s="273"/>
      <c r="C45" s="288"/>
      <c r="D45" s="288"/>
      <c r="E45" s="288"/>
      <c r="F45" s="288"/>
      <c r="G45" s="288"/>
      <c r="H45" s="288"/>
      <c r="I45" s="288"/>
      <c r="J45" s="288"/>
    </row>
    <row r="46" spans="1:14" x14ac:dyDescent="0.2">
      <c r="A46"/>
      <c r="B46" s="273"/>
    </row>
    <row r="47" spans="1:14" x14ac:dyDescent="0.2">
      <c r="A47"/>
      <c r="B47" s="273"/>
    </row>
    <row r="48" spans="1:14" x14ac:dyDescent="0.2">
      <c r="A48"/>
      <c r="B48" s="273"/>
    </row>
    <row r="49" spans="1:2" x14ac:dyDescent="0.2">
      <c r="A49"/>
      <c r="B49" s="273"/>
    </row>
    <row r="50" spans="1:2" x14ac:dyDescent="0.2">
      <c r="A50"/>
      <c r="B50" s="273"/>
    </row>
    <row r="51" spans="1:2" x14ac:dyDescent="0.2">
      <c r="A51"/>
      <c r="B51" s="273"/>
    </row>
    <row r="52" spans="1:2" x14ac:dyDescent="0.2">
      <c r="A52"/>
      <c r="B52" s="273"/>
    </row>
    <row r="53" spans="1:2" x14ac:dyDescent="0.2">
      <c r="A53"/>
      <c r="B53" s="273"/>
    </row>
    <row r="54" spans="1:2" x14ac:dyDescent="0.2">
      <c r="A54"/>
      <c r="B54" s="273"/>
    </row>
    <row r="55" spans="1:2" x14ac:dyDescent="0.2">
      <c r="A55"/>
      <c r="B55" s="273"/>
    </row>
    <row r="56" spans="1:2" x14ac:dyDescent="0.2">
      <c r="A56"/>
      <c r="B56" s="273"/>
    </row>
    <row r="57" spans="1:2" x14ac:dyDescent="0.2">
      <c r="A57"/>
      <c r="B57" s="273"/>
    </row>
    <row r="58" spans="1:2" x14ac:dyDescent="0.2">
      <c r="A58"/>
      <c r="B58" s="273"/>
    </row>
    <row r="59" spans="1:2" x14ac:dyDescent="0.2">
      <c r="A59"/>
      <c r="B59" s="273"/>
    </row>
    <row r="60" spans="1:2" x14ac:dyDescent="0.2">
      <c r="A60"/>
      <c r="B60" s="273"/>
    </row>
    <row r="61" spans="1:2" x14ac:dyDescent="0.2">
      <c r="A61"/>
      <c r="B61" s="273"/>
    </row>
    <row r="62" spans="1:2" x14ac:dyDescent="0.2">
      <c r="A62"/>
      <c r="B62" s="273"/>
    </row>
    <row r="63" spans="1:2" x14ac:dyDescent="0.2">
      <c r="A63"/>
      <c r="B63" s="273"/>
    </row>
    <row r="64" spans="1:2" x14ac:dyDescent="0.2">
      <c r="A64"/>
      <c r="B64" s="273"/>
    </row>
    <row r="65" spans="1:2" x14ac:dyDescent="0.2">
      <c r="A65"/>
      <c r="B65" s="273"/>
    </row>
    <row r="66" spans="1:2" x14ac:dyDescent="0.2">
      <c r="A66"/>
      <c r="B66" s="273"/>
    </row>
    <row r="67" spans="1:2" x14ac:dyDescent="0.2">
      <c r="A67"/>
      <c r="B67" s="273"/>
    </row>
    <row r="68" spans="1:2" x14ac:dyDescent="0.2">
      <c r="A68"/>
      <c r="B68" s="273"/>
    </row>
    <row r="69" spans="1:2" x14ac:dyDescent="0.2">
      <c r="A69"/>
      <c r="B69" s="273"/>
    </row>
    <row r="70" spans="1:2" x14ac:dyDescent="0.2">
      <c r="A70"/>
      <c r="B70" s="273"/>
    </row>
    <row r="71" spans="1:2" x14ac:dyDescent="0.2">
      <c r="A71"/>
      <c r="B71" s="273"/>
    </row>
    <row r="72" spans="1:2" x14ac:dyDescent="0.2">
      <c r="A72"/>
      <c r="B72" s="273"/>
    </row>
    <row r="73" spans="1:2" x14ac:dyDescent="0.2">
      <c r="A73"/>
      <c r="B73" s="273"/>
    </row>
    <row r="74" spans="1:2" x14ac:dyDescent="0.2">
      <c r="A74"/>
      <c r="B74" s="273"/>
    </row>
    <row r="75" spans="1:2" x14ac:dyDescent="0.2">
      <c r="A75"/>
      <c r="B75" s="273"/>
    </row>
    <row r="76" spans="1:2" x14ac:dyDescent="0.2">
      <c r="A76"/>
      <c r="B76" s="273"/>
    </row>
  </sheetData>
  <mergeCells count="5">
    <mergeCell ref="B4:B5"/>
    <mergeCell ref="C4:K4"/>
    <mergeCell ref="B23:B24"/>
    <mergeCell ref="C23:L23"/>
    <mergeCell ref="B43:L43"/>
  </mergeCells>
  <pageMargins left="0.7" right="0.7" top="0.75" bottom="0.75" header="0.3" footer="0.3"/>
  <pageSetup paperSize="183"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M83"/>
  <sheetViews>
    <sheetView zoomScaleNormal="100" workbookViewId="0">
      <selection activeCell="M40" sqref="M40"/>
    </sheetView>
  </sheetViews>
  <sheetFormatPr baseColWidth="10" defaultColWidth="11.42578125" defaultRowHeight="12" x14ac:dyDescent="0.2"/>
  <cols>
    <col min="1" max="1" width="11.42578125" style="324"/>
    <col min="2" max="2" width="14.28515625" style="326" customWidth="1"/>
    <col min="3" max="3" width="21.42578125" style="326" customWidth="1"/>
    <col min="4" max="8" width="11.42578125" style="326"/>
    <col min="9" max="9" width="13.42578125" style="327" customWidth="1"/>
    <col min="10" max="10" width="11.42578125" style="326"/>
    <col min="11" max="16384" width="11.42578125" style="324"/>
  </cols>
  <sheetData>
    <row r="1" spans="1:11" x14ac:dyDescent="0.2">
      <c r="B1" s="325" t="s">
        <v>238</v>
      </c>
    </row>
    <row r="2" spans="1:11" x14ac:dyDescent="0.2">
      <c r="B2" s="328" t="s">
        <v>239</v>
      </c>
    </row>
    <row r="3" spans="1:11" x14ac:dyDescent="0.2">
      <c r="B3" s="328"/>
    </row>
    <row r="4" spans="1:11" ht="12.75" customHeight="1" x14ac:dyDescent="0.2">
      <c r="A4" s="329"/>
      <c r="B4" s="330"/>
      <c r="C4" s="331" t="s">
        <v>240</v>
      </c>
      <c r="D4" s="331">
        <v>2013</v>
      </c>
      <c r="E4" s="331">
        <v>2014</v>
      </c>
      <c r="F4" s="331">
        <v>2015</v>
      </c>
      <c r="G4" s="331">
        <v>2016</v>
      </c>
      <c r="H4" s="332">
        <v>2017</v>
      </c>
      <c r="I4" s="333" t="s">
        <v>7</v>
      </c>
      <c r="J4" s="334" t="s">
        <v>8</v>
      </c>
      <c r="K4" s="329"/>
    </row>
    <row r="5" spans="1:11" ht="11.25" x14ac:dyDescent="0.2">
      <c r="A5" s="329"/>
      <c r="B5" s="330"/>
      <c r="C5" s="331"/>
      <c r="D5" s="331"/>
      <c r="E5" s="331"/>
      <c r="F5" s="331"/>
      <c r="G5" s="331"/>
      <c r="H5" s="332"/>
      <c r="I5" s="333"/>
      <c r="J5" s="334"/>
      <c r="K5" s="329"/>
    </row>
    <row r="6" spans="1:11" x14ac:dyDescent="0.2">
      <c r="A6" s="329"/>
      <c r="B6" s="335" t="s">
        <v>223</v>
      </c>
      <c r="C6" s="336" t="s">
        <v>241</v>
      </c>
      <c r="D6" s="337">
        <v>135526.72536000001</v>
      </c>
      <c r="E6" s="337">
        <v>152152.00599999999</v>
      </c>
      <c r="F6" s="337">
        <v>241532.94189000005</v>
      </c>
      <c r="G6" s="337">
        <v>161270.77941999998</v>
      </c>
      <c r="H6" s="338">
        <v>154071.67945999998</v>
      </c>
      <c r="I6" s="339">
        <f>H6/$H$78</f>
        <v>2.4205718885072758E-3</v>
      </c>
      <c r="J6" s="340">
        <v>-4.4639828652723645E-2</v>
      </c>
      <c r="K6" s="329"/>
    </row>
    <row r="7" spans="1:11" x14ac:dyDescent="0.2">
      <c r="A7" s="329"/>
      <c r="B7" s="335"/>
      <c r="C7" s="336" t="s">
        <v>242</v>
      </c>
      <c r="D7" s="337">
        <v>165989.92513000028</v>
      </c>
      <c r="E7" s="337">
        <v>168384.9695500003</v>
      </c>
      <c r="F7" s="337">
        <v>176241.56552999993</v>
      </c>
      <c r="G7" s="337">
        <v>128564.70339999994</v>
      </c>
      <c r="H7" s="338">
        <v>117173.30648999992</v>
      </c>
      <c r="I7" s="339">
        <f t="shared" ref="I7:I70" si="0">H7/$H$78</f>
        <v>1.8408731102770636E-3</v>
      </c>
      <c r="J7" s="340">
        <v>-8.8604388364341924E-2</v>
      </c>
      <c r="K7" s="329"/>
    </row>
    <row r="8" spans="1:11" x14ac:dyDescent="0.2">
      <c r="A8" s="329"/>
      <c r="B8" s="335"/>
      <c r="C8" s="341" t="s">
        <v>243</v>
      </c>
      <c r="D8" s="337">
        <v>81349.831009999965</v>
      </c>
      <c r="E8" s="337">
        <v>99353.699580000117</v>
      </c>
      <c r="F8" s="337">
        <v>102874.07677000013</v>
      </c>
      <c r="G8" s="337">
        <v>95534.673320000104</v>
      </c>
      <c r="H8" s="338">
        <v>108917.59524000007</v>
      </c>
      <c r="I8" s="339">
        <f t="shared" si="0"/>
        <v>1.7111702171728768E-3</v>
      </c>
      <c r="J8" s="340">
        <v>0.14008444740448245</v>
      </c>
      <c r="K8" s="329"/>
    </row>
    <row r="9" spans="1:11" x14ac:dyDescent="0.2">
      <c r="A9" s="329"/>
      <c r="B9" s="335"/>
      <c r="C9" s="341" t="s">
        <v>244</v>
      </c>
      <c r="D9" s="337">
        <v>1751.5360000000001</v>
      </c>
      <c r="E9" s="337">
        <v>1479.2903999999999</v>
      </c>
      <c r="F9" s="337">
        <v>564.13389000000006</v>
      </c>
      <c r="G9" s="337">
        <v>102.42340000000002</v>
      </c>
      <c r="H9" s="338">
        <v>203.08</v>
      </c>
      <c r="I9" s="339">
        <f t="shared" si="0"/>
        <v>3.1905262592122176E-6</v>
      </c>
      <c r="J9" s="340">
        <v>0.98275003563638763</v>
      </c>
      <c r="K9" s="329"/>
    </row>
    <row r="10" spans="1:11" x14ac:dyDescent="0.2">
      <c r="A10" s="329"/>
      <c r="B10" s="335"/>
      <c r="C10" s="342" t="s">
        <v>245</v>
      </c>
      <c r="D10" s="343">
        <v>384618.01750000025</v>
      </c>
      <c r="E10" s="343">
        <v>421369.96553000045</v>
      </c>
      <c r="F10" s="343">
        <v>521212.71808000008</v>
      </c>
      <c r="G10" s="343">
        <v>385472.57954000006</v>
      </c>
      <c r="H10" s="344">
        <v>380365.66118999996</v>
      </c>
      <c r="I10" s="345">
        <f t="shared" si="0"/>
        <v>5.9758057422164288E-3</v>
      </c>
      <c r="J10" s="346">
        <v>-1.3248460775327819E-2</v>
      </c>
      <c r="K10" s="329"/>
    </row>
    <row r="11" spans="1:11" x14ac:dyDescent="0.2">
      <c r="A11" s="329"/>
      <c r="B11" s="347" t="s">
        <v>246</v>
      </c>
      <c r="C11" s="341" t="s">
        <v>247</v>
      </c>
      <c r="D11" s="337">
        <v>5284864.1919999998</v>
      </c>
      <c r="E11" s="337">
        <v>6376125.557</v>
      </c>
      <c r="F11" s="337">
        <v>7314549.625</v>
      </c>
      <c r="G11" s="337">
        <v>4297902.2479999997</v>
      </c>
      <c r="H11" s="338">
        <v>4066380</v>
      </c>
      <c r="I11" s="339">
        <f t="shared" si="0"/>
        <v>6.3885622266768652E-2</v>
      </c>
      <c r="J11" s="340">
        <v>-5.3868663045497867E-2</v>
      </c>
      <c r="K11" s="329"/>
    </row>
    <row r="12" spans="1:11" x14ac:dyDescent="0.2">
      <c r="A12" s="329"/>
      <c r="B12" s="347"/>
      <c r="C12" s="341" t="s">
        <v>248</v>
      </c>
      <c r="D12" s="337">
        <v>2646050.2618</v>
      </c>
      <c r="E12" s="337">
        <v>5099415.8509999998</v>
      </c>
      <c r="F12" s="337">
        <v>3954359.5189999999</v>
      </c>
      <c r="G12" s="337">
        <v>3243066.7710000002</v>
      </c>
      <c r="H12" s="338">
        <v>3523822.14</v>
      </c>
      <c r="I12" s="339">
        <f t="shared" si="0"/>
        <v>5.5361665700528813E-2</v>
      </c>
      <c r="J12" s="340">
        <v>8.6570949297300137E-2</v>
      </c>
      <c r="K12" s="329"/>
    </row>
    <row r="13" spans="1:11" x14ac:dyDescent="0.2">
      <c r="A13" s="329"/>
      <c r="B13" s="347"/>
      <c r="C13" s="341" t="s">
        <v>249</v>
      </c>
      <c r="D13" s="337">
        <v>408015.16217999981</v>
      </c>
      <c r="E13" s="337">
        <v>341053.18290000007</v>
      </c>
      <c r="F13" s="337">
        <v>314665.21526000003</v>
      </c>
      <c r="G13" s="337">
        <v>337681.30179</v>
      </c>
      <c r="H13" s="338">
        <v>321794.49222000001</v>
      </c>
      <c r="I13" s="339">
        <f t="shared" si="0"/>
        <v>5.0556124556715171E-3</v>
      </c>
      <c r="J13" s="340">
        <v>-4.7046755286082709E-2</v>
      </c>
      <c r="K13" s="329"/>
    </row>
    <row r="14" spans="1:11" x14ac:dyDescent="0.2">
      <c r="A14" s="329"/>
      <c r="B14" s="347"/>
      <c r="C14" s="341" t="s">
        <v>250</v>
      </c>
      <c r="D14" s="337">
        <v>3977.1612600000012</v>
      </c>
      <c r="E14" s="337">
        <v>6291.1197399999992</v>
      </c>
      <c r="F14" s="337">
        <v>8026.5198900000023</v>
      </c>
      <c r="G14" s="337">
        <v>19664.33855</v>
      </c>
      <c r="H14" s="338">
        <v>49635.715409999939</v>
      </c>
      <c r="I14" s="339">
        <f t="shared" si="0"/>
        <v>7.7981117495759956E-4</v>
      </c>
      <c r="J14" s="340">
        <v>1.5241487418349973</v>
      </c>
      <c r="K14" s="329"/>
    </row>
    <row r="15" spans="1:11" x14ac:dyDescent="0.2">
      <c r="A15" s="329"/>
      <c r="B15" s="347"/>
      <c r="C15" s="341" t="s">
        <v>251</v>
      </c>
      <c r="D15" s="337">
        <v>33370.302870000007</v>
      </c>
      <c r="E15" s="337">
        <v>6445.2492299999994</v>
      </c>
      <c r="F15" s="337">
        <v>3616.2812999999987</v>
      </c>
      <c r="G15" s="337">
        <v>2245.3496200000018</v>
      </c>
      <c r="H15" s="338">
        <v>2163.33106</v>
      </c>
      <c r="I15" s="339">
        <f t="shared" si="0"/>
        <v>3.3987416556526501E-5</v>
      </c>
      <c r="J15" s="340">
        <v>-3.6528191097474516E-2</v>
      </c>
      <c r="K15" s="329"/>
    </row>
    <row r="16" spans="1:11" x14ac:dyDescent="0.2">
      <c r="A16" s="329"/>
      <c r="B16" s="347"/>
      <c r="C16" s="342" t="s">
        <v>252</v>
      </c>
      <c r="D16" s="343">
        <v>8376277.0801100004</v>
      </c>
      <c r="E16" s="343">
        <v>11829330.959869999</v>
      </c>
      <c r="F16" s="343">
        <v>11595217.16045</v>
      </c>
      <c r="G16" s="343">
        <v>7900560.0089600002</v>
      </c>
      <c r="H16" s="344">
        <v>7963795.6786900004</v>
      </c>
      <c r="I16" s="345">
        <f t="shared" si="0"/>
        <v>0.12511669901448311</v>
      </c>
      <c r="J16" s="346">
        <v>8.0039477781681523E-3</v>
      </c>
      <c r="K16" s="329"/>
    </row>
    <row r="17" spans="1:11" x14ac:dyDescent="0.2">
      <c r="A17" s="329"/>
      <c r="B17" s="347" t="s">
        <v>253</v>
      </c>
      <c r="C17" s="341" t="s">
        <v>254</v>
      </c>
      <c r="D17" s="337">
        <v>1431486.0930699997</v>
      </c>
      <c r="E17" s="337">
        <v>1708053.3954900003</v>
      </c>
      <c r="F17" s="337">
        <v>2053335.3177100006</v>
      </c>
      <c r="G17" s="337">
        <v>2341827.73704</v>
      </c>
      <c r="H17" s="338">
        <v>2760637.0057200002</v>
      </c>
      <c r="I17" s="339">
        <f t="shared" si="0"/>
        <v>4.3371503146063861E-2</v>
      </c>
      <c r="J17" s="340">
        <v>0.17883863191806015</v>
      </c>
      <c r="K17" s="329"/>
    </row>
    <row r="18" spans="1:11" x14ac:dyDescent="0.2">
      <c r="A18" s="329"/>
      <c r="B18" s="347"/>
      <c r="C18" s="341" t="s">
        <v>255</v>
      </c>
      <c r="D18" s="337">
        <v>2258617.841</v>
      </c>
      <c r="E18" s="337">
        <v>2529393.7089999998</v>
      </c>
      <c r="F18" s="337">
        <v>2368805.5661599999</v>
      </c>
      <c r="G18" s="337">
        <v>2336941.7585</v>
      </c>
      <c r="H18" s="338">
        <v>2101634.6058</v>
      </c>
      <c r="I18" s="339">
        <f t="shared" si="0"/>
        <v>3.3018122892820648E-2</v>
      </c>
      <c r="J18" s="340">
        <v>-0.10069020840769061</v>
      </c>
      <c r="K18" s="329"/>
    </row>
    <row r="19" spans="1:11" x14ac:dyDescent="0.2">
      <c r="A19" s="329"/>
      <c r="B19" s="347"/>
      <c r="C19" s="341" t="s">
        <v>256</v>
      </c>
      <c r="D19" s="337">
        <v>1832482.213</v>
      </c>
      <c r="E19" s="337">
        <v>2049298.0946</v>
      </c>
      <c r="F19" s="337">
        <v>1782268.79648</v>
      </c>
      <c r="G19" s="337">
        <v>2153910.4528999999</v>
      </c>
      <c r="H19" s="338">
        <v>1932589.9726799999</v>
      </c>
      <c r="I19" s="339">
        <f t="shared" si="0"/>
        <v>3.0362315620079582E-2</v>
      </c>
      <c r="J19" s="340">
        <v>-0.10275286975000131</v>
      </c>
      <c r="K19" s="329"/>
    </row>
    <row r="20" spans="1:11" x14ac:dyDescent="0.2">
      <c r="A20" s="329"/>
      <c r="B20" s="347"/>
      <c r="C20" s="341" t="s">
        <v>225</v>
      </c>
      <c r="D20" s="337">
        <v>1562817.4058899998</v>
      </c>
      <c r="E20" s="337">
        <v>1317634.0128600006</v>
      </c>
      <c r="F20" s="337">
        <v>1202462.4145599997</v>
      </c>
      <c r="G20" s="337">
        <v>1648684.0591399998</v>
      </c>
      <c r="H20" s="338">
        <v>1406735.8905599995</v>
      </c>
      <c r="I20" s="339">
        <f t="shared" si="0"/>
        <v>2.2100786875162315E-2</v>
      </c>
      <c r="J20" s="340">
        <v>-0.14675229449735039</v>
      </c>
      <c r="K20" s="329"/>
    </row>
    <row r="21" spans="1:11" x14ac:dyDescent="0.2">
      <c r="A21" s="329"/>
      <c r="B21" s="347"/>
      <c r="C21" s="341" t="s">
        <v>257</v>
      </c>
      <c r="D21" s="337">
        <v>795434.34100000001</v>
      </c>
      <c r="E21" s="337">
        <v>793017.90599999996</v>
      </c>
      <c r="F21" s="337">
        <v>740303.826</v>
      </c>
      <c r="G21" s="337">
        <v>828110.61620000005</v>
      </c>
      <c r="H21" s="338">
        <v>729039.30079999997</v>
      </c>
      <c r="I21" s="339">
        <f t="shared" si="0"/>
        <v>1.1453708061848112E-2</v>
      </c>
      <c r="J21" s="340">
        <v>-0.11963536448139556</v>
      </c>
      <c r="K21" s="329"/>
    </row>
    <row r="22" spans="1:11" x14ac:dyDescent="0.2">
      <c r="A22" s="329"/>
      <c r="B22" s="347"/>
      <c r="C22" s="341" t="s">
        <v>258</v>
      </c>
      <c r="D22" s="337">
        <v>53051.208320000027</v>
      </c>
      <c r="E22" s="337">
        <v>65570.303799999951</v>
      </c>
      <c r="F22" s="337">
        <v>57703.999740000007</v>
      </c>
      <c r="G22" s="337">
        <v>50309.88201999999</v>
      </c>
      <c r="H22" s="338">
        <v>53240.83011000001</v>
      </c>
      <c r="I22" s="339">
        <f t="shared" si="0"/>
        <v>8.3645000260100218E-4</v>
      </c>
      <c r="J22" s="340">
        <v>5.8257900283583686E-2</v>
      </c>
      <c r="K22" s="329"/>
    </row>
    <row r="23" spans="1:11" x14ac:dyDescent="0.2">
      <c r="A23" s="329"/>
      <c r="B23" s="347"/>
      <c r="C23" s="341" t="s">
        <v>259</v>
      </c>
      <c r="D23" s="337">
        <v>1905.21794</v>
      </c>
      <c r="E23" s="337">
        <v>54840.756870000005</v>
      </c>
      <c r="F23" s="337">
        <v>61969.486600000011</v>
      </c>
      <c r="G23" s="337">
        <v>39921.653050000008</v>
      </c>
      <c r="H23" s="338">
        <v>44913.652249999985</v>
      </c>
      <c r="I23" s="339">
        <f t="shared" si="0"/>
        <v>7.0562431997612195E-4</v>
      </c>
      <c r="J23" s="340">
        <v>0.12504490216744601</v>
      </c>
      <c r="K23" s="329"/>
    </row>
    <row r="24" spans="1:11" x14ac:dyDescent="0.2">
      <c r="A24" s="329"/>
      <c r="B24" s="347"/>
      <c r="C24" s="341" t="s">
        <v>260</v>
      </c>
      <c r="D24" s="337">
        <v>93784.759600000005</v>
      </c>
      <c r="E24" s="337">
        <v>19458.640759999998</v>
      </c>
      <c r="F24" s="337">
        <v>11262.440500000001</v>
      </c>
      <c r="G24" s="337">
        <v>13825.07108</v>
      </c>
      <c r="H24" s="338">
        <v>9263.4477200000001</v>
      </c>
      <c r="I24" s="339">
        <f t="shared" si="0"/>
        <v>1.4553512508124654E-4</v>
      </c>
      <c r="J24" s="340">
        <v>-0.32995297699402493</v>
      </c>
      <c r="K24" s="329"/>
    </row>
    <row r="25" spans="1:11" x14ac:dyDescent="0.2">
      <c r="A25" s="329"/>
      <c r="B25" s="347"/>
      <c r="C25" s="341" t="s">
        <v>261</v>
      </c>
      <c r="D25" s="337">
        <v>7810.4774500000003</v>
      </c>
      <c r="E25" s="337">
        <v>5360.85491</v>
      </c>
      <c r="F25" s="337">
        <v>19899.640230000001</v>
      </c>
      <c r="G25" s="337">
        <v>28182.268740000003</v>
      </c>
      <c r="H25" s="338">
        <v>1177.7354399999999</v>
      </c>
      <c r="I25" s="339">
        <f t="shared" si="0"/>
        <v>1.8503032537546065E-5</v>
      </c>
      <c r="J25" s="340">
        <v>-0.95821005573165929</v>
      </c>
      <c r="K25" s="329"/>
    </row>
    <row r="26" spans="1:11" x14ac:dyDescent="0.2">
      <c r="A26" s="329"/>
      <c r="B26" s="347"/>
      <c r="C26" s="341" t="s">
        <v>262</v>
      </c>
      <c r="D26" s="337">
        <v>0</v>
      </c>
      <c r="E26" s="337">
        <v>5.9245499999999991</v>
      </c>
      <c r="F26" s="337">
        <v>191.548</v>
      </c>
      <c r="G26" s="337">
        <v>0</v>
      </c>
      <c r="H26" s="338">
        <v>34.082000000000001</v>
      </c>
      <c r="I26" s="339">
        <f t="shared" si="0"/>
        <v>5.354516248102757E-7</v>
      </c>
      <c r="J26" s="348" t="s">
        <v>263</v>
      </c>
      <c r="K26" s="329"/>
    </row>
    <row r="27" spans="1:11" x14ac:dyDescent="0.2">
      <c r="A27" s="329"/>
      <c r="B27" s="347"/>
      <c r="C27" s="342" t="s">
        <v>264</v>
      </c>
      <c r="D27" s="343">
        <v>8037389.5572700007</v>
      </c>
      <c r="E27" s="343">
        <v>8542633.5988400001</v>
      </c>
      <c r="F27" s="343">
        <v>8298203.0359800002</v>
      </c>
      <c r="G27" s="343">
        <v>9441713.4986700006</v>
      </c>
      <c r="H27" s="344">
        <v>9039266.5230800007</v>
      </c>
      <c r="I27" s="345">
        <f t="shared" si="0"/>
        <v>0.14201308452779526</v>
      </c>
      <c r="J27" s="346">
        <v>-4.2624357924723077E-2</v>
      </c>
      <c r="K27" s="329"/>
    </row>
    <row r="28" spans="1:11" x14ac:dyDescent="0.2">
      <c r="A28" s="329"/>
      <c r="B28" s="347" t="s">
        <v>265</v>
      </c>
      <c r="C28" s="341" t="s">
        <v>266</v>
      </c>
      <c r="D28" s="337">
        <v>6049582.0347499996</v>
      </c>
      <c r="E28" s="337">
        <v>6628926.0994000006</v>
      </c>
      <c r="F28" s="337">
        <v>7431908.4119199999</v>
      </c>
      <c r="G28" s="337">
        <v>7752748.3432299998</v>
      </c>
      <c r="H28" s="338">
        <v>7098888.6361999996</v>
      </c>
      <c r="I28" s="339">
        <f t="shared" si="0"/>
        <v>0.11152841542751282</v>
      </c>
      <c r="J28" s="340">
        <v>-8.4339085712871853E-2</v>
      </c>
      <c r="K28" s="329"/>
    </row>
    <row r="29" spans="1:11" x14ac:dyDescent="0.2">
      <c r="A29" s="329"/>
      <c r="B29" s="347"/>
      <c r="C29" s="341" t="s">
        <v>267</v>
      </c>
      <c r="D29" s="337">
        <v>5005589.9730900005</v>
      </c>
      <c r="E29" s="337">
        <v>6683510.8480500001</v>
      </c>
      <c r="F29" s="337">
        <v>6515679.5816099998</v>
      </c>
      <c r="G29" s="337">
        <v>6834756.9124800004</v>
      </c>
      <c r="H29" s="338">
        <v>6795822.8472199989</v>
      </c>
      <c r="I29" s="339">
        <f t="shared" si="0"/>
        <v>0.10676704376112736</v>
      </c>
      <c r="J29" s="340">
        <v>-5.6964813465288922E-3</v>
      </c>
      <c r="K29" s="329"/>
    </row>
    <row r="30" spans="1:11" x14ac:dyDescent="0.2">
      <c r="A30" s="329"/>
      <c r="B30" s="347"/>
      <c r="C30" s="341" t="s">
        <v>268</v>
      </c>
      <c r="D30" s="337">
        <v>126341.86199999999</v>
      </c>
      <c r="E30" s="337">
        <v>50175.343999999997</v>
      </c>
      <c r="F30" s="337">
        <v>29466.824000000001</v>
      </c>
      <c r="G30" s="337">
        <v>191346.644</v>
      </c>
      <c r="H30" s="338">
        <v>104622.5</v>
      </c>
      <c r="I30" s="339">
        <f t="shared" si="0"/>
        <v>1.6436913214222485E-3</v>
      </c>
      <c r="J30" s="340">
        <v>-0.4532305463376719</v>
      </c>
      <c r="K30" s="329"/>
    </row>
    <row r="31" spans="1:11" x14ac:dyDescent="0.2">
      <c r="A31" s="329"/>
      <c r="B31" s="347"/>
      <c r="C31" s="341" t="s">
        <v>269</v>
      </c>
      <c r="D31" s="337">
        <v>395.608</v>
      </c>
      <c r="E31" s="337">
        <v>2720.1477500000001</v>
      </c>
      <c r="F31" s="337">
        <v>282.51995999999997</v>
      </c>
      <c r="G31" s="337">
        <v>15.315</v>
      </c>
      <c r="H31" s="338">
        <v>0</v>
      </c>
      <c r="I31" s="339">
        <f t="shared" si="0"/>
        <v>0</v>
      </c>
      <c r="J31" s="340">
        <v>-1</v>
      </c>
      <c r="K31" s="329"/>
    </row>
    <row r="32" spans="1:11" x14ac:dyDescent="0.2">
      <c r="A32" s="329"/>
      <c r="B32" s="347"/>
      <c r="C32" s="342" t="s">
        <v>270</v>
      </c>
      <c r="D32" s="343">
        <v>11181909.477839999</v>
      </c>
      <c r="E32" s="343">
        <v>13365332.439200001</v>
      </c>
      <c r="F32" s="343">
        <v>13977337.337489998</v>
      </c>
      <c r="G32" s="343">
        <v>14778867.214709999</v>
      </c>
      <c r="H32" s="344">
        <v>13999333.983419999</v>
      </c>
      <c r="I32" s="345">
        <f t="shared" si="0"/>
        <v>0.21993915051006244</v>
      </c>
      <c r="J32" s="346">
        <v>-5.2746480495751369E-2</v>
      </c>
      <c r="K32" s="329"/>
    </row>
    <row r="33" spans="1:11" x14ac:dyDescent="0.2">
      <c r="A33" s="329"/>
      <c r="B33" s="347" t="s">
        <v>271</v>
      </c>
      <c r="C33" s="341" t="s">
        <v>272</v>
      </c>
      <c r="D33" s="337">
        <v>2324473.8863199996</v>
      </c>
      <c r="E33" s="337">
        <v>1685113.976</v>
      </c>
      <c r="F33" s="337">
        <v>827200.59868000005</v>
      </c>
      <c r="G33" s="337">
        <v>1559680.39</v>
      </c>
      <c r="H33" s="338">
        <v>1592092.4820000001</v>
      </c>
      <c r="I33" s="339">
        <f t="shared" si="0"/>
        <v>2.5012866214867809E-2</v>
      </c>
      <c r="J33" s="340">
        <v>2.0781239674366958E-2</v>
      </c>
      <c r="K33" s="329"/>
    </row>
    <row r="34" spans="1:11" x14ac:dyDescent="0.2">
      <c r="A34" s="329"/>
      <c r="B34" s="347"/>
      <c r="C34" s="341" t="s">
        <v>273</v>
      </c>
      <c r="D34" s="337">
        <v>1380627.65</v>
      </c>
      <c r="E34" s="337">
        <v>1237084.32</v>
      </c>
      <c r="F34" s="337">
        <v>1294158.98</v>
      </c>
      <c r="G34" s="337">
        <v>1259111.24</v>
      </c>
      <c r="H34" s="338">
        <v>1382955.3160000001</v>
      </c>
      <c r="I34" s="339">
        <f t="shared" si="0"/>
        <v>2.172717771821514E-2</v>
      </c>
      <c r="J34" s="340">
        <v>9.8358327735998952E-2</v>
      </c>
      <c r="K34" s="329"/>
    </row>
    <row r="35" spans="1:11" x14ac:dyDescent="0.2">
      <c r="A35" s="329"/>
      <c r="B35" s="347"/>
      <c r="C35" s="341" t="s">
        <v>227</v>
      </c>
      <c r="D35" s="337">
        <v>620451.49596000009</v>
      </c>
      <c r="E35" s="337">
        <v>584621.09846000012</v>
      </c>
      <c r="F35" s="337">
        <v>604715.86891000008</v>
      </c>
      <c r="G35" s="337">
        <v>748246.03047</v>
      </c>
      <c r="H35" s="338">
        <v>838176.05685000005</v>
      </c>
      <c r="I35" s="339">
        <f t="shared" si="0"/>
        <v>1.3168321445848324E-2</v>
      </c>
      <c r="J35" s="340">
        <v>0.120187776102884</v>
      </c>
      <c r="K35" s="329"/>
    </row>
    <row r="36" spans="1:11" x14ac:dyDescent="0.2">
      <c r="A36" s="329"/>
      <c r="B36" s="347"/>
      <c r="C36" s="341" t="s">
        <v>274</v>
      </c>
      <c r="D36" s="337">
        <v>0</v>
      </c>
      <c r="E36" s="337">
        <v>0</v>
      </c>
      <c r="F36" s="337">
        <v>0</v>
      </c>
      <c r="G36" s="337">
        <v>2.3199999999999998</v>
      </c>
      <c r="H36" s="338">
        <v>0</v>
      </c>
      <c r="I36" s="339">
        <f t="shared" si="0"/>
        <v>0</v>
      </c>
      <c r="J36" s="340">
        <v>-1</v>
      </c>
      <c r="K36" s="329"/>
    </row>
    <row r="37" spans="1:11" x14ac:dyDescent="0.2">
      <c r="A37" s="329"/>
      <c r="B37" s="347"/>
      <c r="C37" s="342" t="s">
        <v>275</v>
      </c>
      <c r="D37" s="343">
        <v>4325553.0322799999</v>
      </c>
      <c r="E37" s="343">
        <v>3506819.3944600001</v>
      </c>
      <c r="F37" s="343">
        <v>2726075.4475900005</v>
      </c>
      <c r="G37" s="343">
        <v>3567039.9804699998</v>
      </c>
      <c r="H37" s="344">
        <v>3813223.8548500007</v>
      </c>
      <c r="I37" s="345">
        <f t="shared" si="0"/>
        <v>5.990836537893128E-2</v>
      </c>
      <c r="J37" s="346">
        <v>6.9016292423939474E-2</v>
      </c>
      <c r="K37" s="329"/>
    </row>
    <row r="38" spans="1:11" x14ac:dyDescent="0.2">
      <c r="A38" s="329"/>
      <c r="B38" s="347" t="s">
        <v>276</v>
      </c>
      <c r="C38" s="341" t="s">
        <v>228</v>
      </c>
      <c r="D38" s="337">
        <v>3539135.4728999883</v>
      </c>
      <c r="E38" s="337">
        <v>3817209.8434400121</v>
      </c>
      <c r="F38" s="337">
        <v>3454503.1023999956</v>
      </c>
      <c r="G38" s="337">
        <v>3474855.898930009</v>
      </c>
      <c r="H38" s="338">
        <v>4227509.0840399843</v>
      </c>
      <c r="I38" s="339">
        <f t="shared" si="0"/>
        <v>6.6417070827692326E-2</v>
      </c>
      <c r="J38" s="340">
        <v>0.21659982658323629</v>
      </c>
      <c r="K38" s="329"/>
    </row>
    <row r="39" spans="1:11" x14ac:dyDescent="0.2">
      <c r="A39" s="329"/>
      <c r="B39" s="347"/>
      <c r="C39" s="341" t="s">
        <v>277</v>
      </c>
      <c r="D39" s="337">
        <v>3938090.0281599779</v>
      </c>
      <c r="E39" s="337">
        <v>3483665.5695499908</v>
      </c>
      <c r="F39" s="337">
        <v>3677479.8633000217</v>
      </c>
      <c r="G39" s="337">
        <v>3772509.4140099864</v>
      </c>
      <c r="H39" s="338">
        <v>3016357.6204999997</v>
      </c>
      <c r="I39" s="339">
        <f t="shared" si="0"/>
        <v>4.7389049612862562E-2</v>
      </c>
      <c r="J39" s="340">
        <v>-0.20043735098496029</v>
      </c>
      <c r="K39" s="329"/>
    </row>
    <row r="40" spans="1:11" x14ac:dyDescent="0.2">
      <c r="A40" s="329"/>
      <c r="B40" s="347"/>
      <c r="C40" s="341" t="s">
        <v>278</v>
      </c>
      <c r="D40" s="337">
        <v>2369044.0620699995</v>
      </c>
      <c r="E40" s="337">
        <v>2130258.21801</v>
      </c>
      <c r="F40" s="337">
        <v>2031692.9517999999</v>
      </c>
      <c r="G40" s="337">
        <v>1645337.0127399999</v>
      </c>
      <c r="H40" s="338">
        <v>1993547.3423600001</v>
      </c>
      <c r="I40" s="339">
        <f t="shared" si="0"/>
        <v>3.1319997758431695E-2</v>
      </c>
      <c r="J40" s="340">
        <v>0.21163465413090132</v>
      </c>
      <c r="K40" s="329"/>
    </row>
    <row r="41" spans="1:11" x14ac:dyDescent="0.2">
      <c r="A41" s="329"/>
      <c r="B41" s="347"/>
      <c r="C41" s="341" t="s">
        <v>279</v>
      </c>
      <c r="D41" s="349">
        <v>813997.73558999773</v>
      </c>
      <c r="E41" s="337">
        <v>756176.43436999759</v>
      </c>
      <c r="F41" s="337">
        <v>731460.74326999986</v>
      </c>
      <c r="G41" s="337">
        <v>715892.28390000132</v>
      </c>
      <c r="H41" s="338">
        <v>787167.65836999996</v>
      </c>
      <c r="I41" s="339">
        <f t="shared" si="0"/>
        <v>1.2366944477211329E-2</v>
      </c>
      <c r="J41" s="340">
        <v>9.9561590581348725E-2</v>
      </c>
      <c r="K41" s="329"/>
    </row>
    <row r="42" spans="1:11" x14ac:dyDescent="0.2">
      <c r="A42" s="329"/>
      <c r="B42" s="347"/>
      <c r="C42" s="341" t="s">
        <v>280</v>
      </c>
      <c r="D42" s="337">
        <v>167616.18031</v>
      </c>
      <c r="E42" s="337">
        <v>174463.67320000002</v>
      </c>
      <c r="F42" s="337">
        <v>192889.56662</v>
      </c>
      <c r="G42" s="337">
        <v>150371.87553999998</v>
      </c>
      <c r="H42" s="338">
        <v>218719.95651999998</v>
      </c>
      <c r="I42" s="339">
        <f t="shared" si="0"/>
        <v>3.4362407164211855E-3</v>
      </c>
      <c r="J42" s="340">
        <v>0.45452702331839268</v>
      </c>
      <c r="K42" s="329"/>
    </row>
    <row r="43" spans="1:11" x14ac:dyDescent="0.2">
      <c r="A43" s="329"/>
      <c r="B43" s="347"/>
      <c r="C43" s="342" t="s">
        <v>281</v>
      </c>
      <c r="D43" s="343">
        <v>10827883.479029963</v>
      </c>
      <c r="E43" s="343">
        <v>10361773.738570001</v>
      </c>
      <c r="F43" s="343">
        <v>10088026.227390017</v>
      </c>
      <c r="G43" s="343">
        <v>9758966.4851199966</v>
      </c>
      <c r="H43" s="344">
        <v>10243301.661789985</v>
      </c>
      <c r="I43" s="345">
        <f t="shared" si="0"/>
        <v>0.16092930339261913</v>
      </c>
      <c r="J43" s="346">
        <v>4.962976124659102E-2</v>
      </c>
      <c r="K43" s="329"/>
    </row>
    <row r="44" spans="1:11" x14ac:dyDescent="0.2">
      <c r="A44" s="329"/>
      <c r="B44" s="347" t="s">
        <v>282</v>
      </c>
      <c r="C44" s="341" t="s">
        <v>283</v>
      </c>
      <c r="D44" s="337">
        <v>693158.18962000089</v>
      </c>
      <c r="E44" s="337">
        <v>716939.69072999933</v>
      </c>
      <c r="F44" s="337">
        <v>714356.99434999982</v>
      </c>
      <c r="G44" s="337">
        <v>971049.50809999823</v>
      </c>
      <c r="H44" s="338">
        <v>988485.49891000055</v>
      </c>
      <c r="I44" s="339">
        <f t="shared" si="0"/>
        <v>1.5529786001195816E-2</v>
      </c>
      <c r="J44" s="340">
        <v>1.795582065029655E-2</v>
      </c>
      <c r="K44" s="329"/>
    </row>
    <row r="45" spans="1:11" x14ac:dyDescent="0.2">
      <c r="A45" s="329"/>
      <c r="B45" s="347"/>
      <c r="C45" s="342" t="s">
        <v>284</v>
      </c>
      <c r="D45" s="343">
        <v>693158.18962000089</v>
      </c>
      <c r="E45" s="343">
        <v>716939.69072999933</v>
      </c>
      <c r="F45" s="343">
        <v>714356.99434999982</v>
      </c>
      <c r="G45" s="343">
        <v>971049.50809999823</v>
      </c>
      <c r="H45" s="344">
        <v>988485.49891000055</v>
      </c>
      <c r="I45" s="345">
        <f t="shared" si="0"/>
        <v>1.5529786001195816E-2</v>
      </c>
      <c r="J45" s="346">
        <v>1.795582065029655E-2</v>
      </c>
      <c r="K45" s="329"/>
    </row>
    <row r="46" spans="1:11" x14ac:dyDescent="0.2">
      <c r="A46" s="329"/>
      <c r="B46" s="347" t="s">
        <v>285</v>
      </c>
      <c r="C46" s="341" t="s">
        <v>286</v>
      </c>
      <c r="D46" s="337">
        <v>4716461.4088699995</v>
      </c>
      <c r="E46" s="337">
        <v>5506053.2840200029</v>
      </c>
      <c r="F46" s="337">
        <v>5057281.0324599948</v>
      </c>
      <c r="G46" s="337">
        <v>5451295.6552000018</v>
      </c>
      <c r="H46" s="338">
        <v>5605430.2604299923</v>
      </c>
      <c r="I46" s="339">
        <f t="shared" si="0"/>
        <v>8.8065158755587306E-2</v>
      </c>
      <c r="J46" s="340">
        <v>2.8274857021002298E-2</v>
      </c>
      <c r="K46" s="329"/>
    </row>
    <row r="47" spans="1:11" x14ac:dyDescent="0.2">
      <c r="A47" s="329"/>
      <c r="B47" s="347"/>
      <c r="C47" s="341" t="s">
        <v>287</v>
      </c>
      <c r="D47" s="337">
        <v>3742063.6084399945</v>
      </c>
      <c r="E47" s="337">
        <v>4006049.1429100032</v>
      </c>
      <c r="F47" s="337">
        <v>3480733.9591299957</v>
      </c>
      <c r="G47" s="337">
        <v>4251213.056710002</v>
      </c>
      <c r="H47" s="338">
        <v>3733689.9828699972</v>
      </c>
      <c r="I47" s="339">
        <f t="shared" si="0"/>
        <v>5.8658833632579968E-2</v>
      </c>
      <c r="J47" s="340">
        <v>-0.12173538868468614</v>
      </c>
      <c r="K47" s="329"/>
    </row>
    <row r="48" spans="1:11" x14ac:dyDescent="0.2">
      <c r="A48" s="329"/>
      <c r="B48" s="347"/>
      <c r="C48" s="341" t="s">
        <v>288</v>
      </c>
      <c r="D48" s="337">
        <v>3570864.1389499982</v>
      </c>
      <c r="E48" s="337">
        <v>3470133.4120800016</v>
      </c>
      <c r="F48" s="337">
        <v>3147485.8619700009</v>
      </c>
      <c r="G48" s="337">
        <v>3801742.5515200025</v>
      </c>
      <c r="H48" s="338">
        <v>3698714.4011999886</v>
      </c>
      <c r="I48" s="339">
        <f t="shared" si="0"/>
        <v>5.8109343226092951E-2</v>
      </c>
      <c r="J48" s="340">
        <v>-2.7100243881275299E-2</v>
      </c>
      <c r="K48" s="329"/>
    </row>
    <row r="49" spans="1:11" x14ac:dyDescent="0.2">
      <c r="A49" s="329"/>
      <c r="B49" s="347"/>
      <c r="C49" s="341" t="s">
        <v>289</v>
      </c>
      <c r="D49" s="337">
        <v>113660.36695</v>
      </c>
      <c r="E49" s="337">
        <v>72435.214340000006</v>
      </c>
      <c r="F49" s="337">
        <v>94094.323870000007</v>
      </c>
      <c r="G49" s="337">
        <v>85749.744020000013</v>
      </c>
      <c r="H49" s="338">
        <v>233069.01809999999</v>
      </c>
      <c r="I49" s="339">
        <f t="shared" si="0"/>
        <v>3.6616743276386525E-3</v>
      </c>
      <c r="J49" s="340">
        <v>1.7180141557698372</v>
      </c>
      <c r="K49" s="329"/>
    </row>
    <row r="50" spans="1:11" x14ac:dyDescent="0.2">
      <c r="A50" s="329"/>
      <c r="B50" s="347"/>
      <c r="C50" s="341" t="s">
        <v>290</v>
      </c>
      <c r="D50" s="337">
        <v>43690.119200000001</v>
      </c>
      <c r="E50" s="337">
        <v>64727.997000000003</v>
      </c>
      <c r="F50" s="337">
        <v>65944.691200000001</v>
      </c>
      <c r="G50" s="337">
        <v>6221.7669999999998</v>
      </c>
      <c r="H50" s="338">
        <v>30068.598000000002</v>
      </c>
      <c r="I50" s="339">
        <f t="shared" si="0"/>
        <v>4.7239832330458917E-4</v>
      </c>
      <c r="J50" s="340">
        <v>3.8328068215990738</v>
      </c>
      <c r="K50" s="329"/>
    </row>
    <row r="51" spans="1:11" x14ac:dyDescent="0.2">
      <c r="A51" s="329"/>
      <c r="B51" s="347"/>
      <c r="C51" s="342" t="s">
        <v>291</v>
      </c>
      <c r="D51" s="343">
        <v>12186739.642409991</v>
      </c>
      <c r="E51" s="343">
        <v>13119399.050350007</v>
      </c>
      <c r="F51" s="343">
        <v>11845539.868629988</v>
      </c>
      <c r="G51" s="343">
        <v>13596222.774450008</v>
      </c>
      <c r="H51" s="344">
        <v>13300972.260599976</v>
      </c>
      <c r="I51" s="345">
        <f t="shared" si="0"/>
        <v>0.20896740826520344</v>
      </c>
      <c r="J51" s="346">
        <v>-2.1715627843702734E-2</v>
      </c>
      <c r="K51" s="329"/>
    </row>
    <row r="52" spans="1:11" x14ac:dyDescent="0.2">
      <c r="A52" s="329"/>
      <c r="B52" s="335" t="s">
        <v>231</v>
      </c>
      <c r="C52" s="336" t="s">
        <v>292</v>
      </c>
      <c r="D52" s="337">
        <v>22082.874040000002</v>
      </c>
      <c r="E52" s="337">
        <v>10584.013280000006</v>
      </c>
      <c r="F52" s="337">
        <v>67166.710439999995</v>
      </c>
      <c r="G52" s="337">
        <v>84473.551329999988</v>
      </c>
      <c r="H52" s="338">
        <v>85677.252270000012</v>
      </c>
      <c r="I52" s="339">
        <f t="shared" si="0"/>
        <v>1.3460484694927349E-3</v>
      </c>
      <c r="J52" s="340">
        <v>1.4249441642363303E-2</v>
      </c>
      <c r="K52" s="329"/>
    </row>
    <row r="53" spans="1:11" ht="12.75" customHeight="1" x14ac:dyDescent="0.2">
      <c r="A53" s="329"/>
      <c r="B53" s="335"/>
      <c r="C53" s="342" t="s">
        <v>293</v>
      </c>
      <c r="D53" s="343">
        <v>22082.874040000002</v>
      </c>
      <c r="E53" s="343">
        <v>10584.013280000006</v>
      </c>
      <c r="F53" s="343">
        <v>67166.710439999995</v>
      </c>
      <c r="G53" s="343">
        <v>84473.551329999988</v>
      </c>
      <c r="H53" s="344">
        <v>85677.252270000012</v>
      </c>
      <c r="I53" s="345">
        <f t="shared" si="0"/>
        <v>1.3460484694927349E-3</v>
      </c>
      <c r="J53" s="346">
        <v>1.4249441642363303E-2</v>
      </c>
      <c r="K53" s="329"/>
    </row>
    <row r="54" spans="1:11" x14ac:dyDescent="0.2">
      <c r="A54" s="329"/>
      <c r="B54" s="335" t="s">
        <v>232</v>
      </c>
      <c r="C54" s="341" t="s">
        <v>294</v>
      </c>
      <c r="D54" s="337">
        <v>548431.75100000005</v>
      </c>
      <c r="E54" s="337">
        <v>657902.44829999993</v>
      </c>
      <c r="F54" s="337">
        <v>560253.78799999994</v>
      </c>
      <c r="G54" s="337">
        <v>939180.65099999995</v>
      </c>
      <c r="H54" s="338">
        <v>1061305.9339999999</v>
      </c>
      <c r="I54" s="339">
        <f t="shared" si="0"/>
        <v>1.6673845043749993E-2</v>
      </c>
      <c r="J54" s="340">
        <v>0.13003385756506591</v>
      </c>
      <c r="K54" s="329"/>
    </row>
    <row r="55" spans="1:11" ht="15" customHeight="1" x14ac:dyDescent="0.2">
      <c r="A55" s="329"/>
      <c r="B55" s="335"/>
      <c r="C55" s="342" t="s">
        <v>295</v>
      </c>
      <c r="D55" s="343">
        <v>548431.75100000005</v>
      </c>
      <c r="E55" s="343">
        <v>657902.44829999993</v>
      </c>
      <c r="F55" s="343">
        <v>560253.78799999994</v>
      </c>
      <c r="G55" s="343">
        <v>939180.65099999995</v>
      </c>
      <c r="H55" s="344">
        <v>1061305.9339999999</v>
      </c>
      <c r="I55" s="345">
        <f t="shared" si="0"/>
        <v>1.6673845043749993E-2</v>
      </c>
      <c r="J55" s="346">
        <v>0.13003385756506591</v>
      </c>
      <c r="K55" s="329"/>
    </row>
    <row r="56" spans="1:11" x14ac:dyDescent="0.2">
      <c r="A56" s="329"/>
      <c r="B56" s="347" t="s">
        <v>296</v>
      </c>
      <c r="C56" s="341" t="s">
        <v>297</v>
      </c>
      <c r="D56" s="337">
        <v>528530.6949</v>
      </c>
      <c r="E56" s="337">
        <v>438266.53758</v>
      </c>
      <c r="F56" s="337">
        <v>766851.23518000008</v>
      </c>
      <c r="G56" s="337">
        <v>785577.38657000009</v>
      </c>
      <c r="H56" s="338">
        <v>1234411.159</v>
      </c>
      <c r="I56" s="339">
        <f t="shared" si="0"/>
        <v>1.9393447003417805E-2</v>
      </c>
      <c r="J56" s="340">
        <v>0.57134253111549538</v>
      </c>
      <c r="K56" s="329"/>
    </row>
    <row r="57" spans="1:11" x14ac:dyDescent="0.2">
      <c r="A57" s="329"/>
      <c r="B57" s="347"/>
      <c r="C57" s="341" t="s">
        <v>298</v>
      </c>
      <c r="D57" s="337">
        <v>111570.98455000002</v>
      </c>
      <c r="E57" s="337">
        <v>136432.18765000001</v>
      </c>
      <c r="F57" s="337">
        <v>87000.250730000029</v>
      </c>
      <c r="G57" s="337">
        <v>49098.42052</v>
      </c>
      <c r="H57" s="338">
        <v>49995.57104000001</v>
      </c>
      <c r="I57" s="339">
        <f t="shared" si="0"/>
        <v>7.8546475402516201E-4</v>
      </c>
      <c r="J57" s="340">
        <v>1.827249248546714E-2</v>
      </c>
      <c r="K57" s="329"/>
    </row>
    <row r="58" spans="1:11" x14ac:dyDescent="0.2">
      <c r="A58" s="329"/>
      <c r="B58" s="347"/>
      <c r="C58" s="341" t="s">
        <v>299</v>
      </c>
      <c r="D58" s="337">
        <v>59312.378720000008</v>
      </c>
      <c r="E58" s="337">
        <v>47546.167390000002</v>
      </c>
      <c r="F58" s="337">
        <v>62135.784960000012</v>
      </c>
      <c r="G58" s="337">
        <v>13773.52802</v>
      </c>
      <c r="H58" s="338">
        <v>19417.367469999997</v>
      </c>
      <c r="I58" s="339">
        <f t="shared" si="0"/>
        <v>3.0506017725924803E-4</v>
      </c>
      <c r="J58" s="340">
        <v>0.40975989897467091</v>
      </c>
      <c r="K58" s="329"/>
    </row>
    <row r="59" spans="1:11" x14ac:dyDescent="0.2">
      <c r="A59" s="329"/>
      <c r="B59" s="347"/>
      <c r="C59" s="341" t="s">
        <v>300</v>
      </c>
      <c r="D59" s="337">
        <v>0</v>
      </c>
      <c r="E59" s="337">
        <v>3.0000000000000001E-3</v>
      </c>
      <c r="F59" s="337">
        <v>0.88</v>
      </c>
      <c r="G59" s="337">
        <v>15.56</v>
      </c>
      <c r="H59" s="338">
        <v>230.93450000000001</v>
      </c>
      <c r="I59" s="339">
        <f t="shared" si="0"/>
        <v>3.6281395824701785E-6</v>
      </c>
      <c r="J59" s="340">
        <v>13.841548843187661</v>
      </c>
      <c r="K59" s="329"/>
    </row>
    <row r="60" spans="1:11" x14ac:dyDescent="0.2">
      <c r="A60" s="329"/>
      <c r="B60" s="347"/>
      <c r="C60" s="341" t="s">
        <v>301</v>
      </c>
      <c r="D60" s="337">
        <v>2.3809999999999998</v>
      </c>
      <c r="E60" s="337">
        <v>0</v>
      </c>
      <c r="F60" s="337">
        <v>0</v>
      </c>
      <c r="G60" s="337">
        <v>0</v>
      </c>
      <c r="H60" s="338">
        <v>0</v>
      </c>
      <c r="I60" s="339">
        <f t="shared" si="0"/>
        <v>0</v>
      </c>
      <c r="J60" s="348" t="s">
        <v>263</v>
      </c>
      <c r="K60" s="329"/>
    </row>
    <row r="61" spans="1:11" ht="12.75" customHeight="1" x14ac:dyDescent="0.2">
      <c r="A61" s="329"/>
      <c r="B61" s="347"/>
      <c r="C61" s="342" t="s">
        <v>302</v>
      </c>
      <c r="D61" s="343">
        <v>699416.43917000014</v>
      </c>
      <c r="E61" s="343">
        <v>622244.89561999997</v>
      </c>
      <c r="F61" s="343">
        <v>915988.15087000001</v>
      </c>
      <c r="G61" s="343">
        <v>848464.89511000016</v>
      </c>
      <c r="H61" s="344">
        <v>1304055.03201</v>
      </c>
      <c r="I61" s="345">
        <f t="shared" si="0"/>
        <v>2.0487600074284684E-2</v>
      </c>
      <c r="J61" s="346">
        <v>0.5369581458534407</v>
      </c>
      <c r="K61" s="329"/>
    </row>
    <row r="62" spans="1:11" ht="15" customHeight="1" x14ac:dyDescent="0.2">
      <c r="A62" s="329"/>
      <c r="B62" s="335" t="s">
        <v>234</v>
      </c>
      <c r="C62" s="341" t="s">
        <v>303</v>
      </c>
      <c r="D62" s="337">
        <v>52679.639000000003</v>
      </c>
      <c r="E62" s="337">
        <v>72921.384000000005</v>
      </c>
      <c r="F62" s="337">
        <v>88400.982000000004</v>
      </c>
      <c r="G62" s="337">
        <v>73865.88</v>
      </c>
      <c r="H62" s="338">
        <v>41449.423000000003</v>
      </c>
      <c r="I62" s="339">
        <f t="shared" si="0"/>
        <v>6.5119889950115647E-4</v>
      </c>
      <c r="J62" s="340">
        <v>-0.43885562589926497</v>
      </c>
      <c r="K62" s="329"/>
    </row>
    <row r="63" spans="1:11" x14ac:dyDescent="0.2">
      <c r="A63" s="329"/>
      <c r="B63" s="335"/>
      <c r="C63" s="341" t="s">
        <v>304</v>
      </c>
      <c r="D63" s="337">
        <v>3313.4970600000001</v>
      </c>
      <c r="E63" s="337">
        <v>1341.1280899999999</v>
      </c>
      <c r="F63" s="337">
        <v>5837.3264200000021</v>
      </c>
      <c r="G63" s="337">
        <v>11698.683679999998</v>
      </c>
      <c r="H63" s="338">
        <v>16113.752359999999</v>
      </c>
      <c r="I63" s="339">
        <f t="shared" si="0"/>
        <v>2.5315811522071515E-4</v>
      </c>
      <c r="J63" s="340">
        <v>0.37739875705400738</v>
      </c>
      <c r="K63" s="329"/>
    </row>
    <row r="64" spans="1:11" x14ac:dyDescent="0.2">
      <c r="A64" s="329"/>
      <c r="B64" s="335"/>
      <c r="C64" s="336" t="s">
        <v>305</v>
      </c>
      <c r="D64" s="337">
        <v>37.658999999999999</v>
      </c>
      <c r="E64" s="337">
        <v>80.209999999999994</v>
      </c>
      <c r="F64" s="337">
        <v>100.456</v>
      </c>
      <c r="G64" s="337">
        <v>95.903000000000006</v>
      </c>
      <c r="H64" s="338">
        <v>114.91500000000001</v>
      </c>
      <c r="I64" s="339">
        <f t="shared" si="0"/>
        <v>1.8053935644936576E-6</v>
      </c>
      <c r="J64" s="340">
        <v>0.19824197366088647</v>
      </c>
      <c r="K64" s="329"/>
    </row>
    <row r="65" spans="1:13" x14ac:dyDescent="0.2">
      <c r="A65" s="329"/>
      <c r="B65" s="335"/>
      <c r="C65" s="336" t="s">
        <v>306</v>
      </c>
      <c r="D65" s="337">
        <v>0</v>
      </c>
      <c r="E65" s="337">
        <v>0</v>
      </c>
      <c r="F65" s="337">
        <v>113.58945</v>
      </c>
      <c r="G65" s="337">
        <v>0</v>
      </c>
      <c r="H65" s="338">
        <v>0</v>
      </c>
      <c r="I65" s="339">
        <f t="shared" si="0"/>
        <v>0</v>
      </c>
      <c r="J65" s="348" t="s">
        <v>263</v>
      </c>
      <c r="K65" s="329"/>
    </row>
    <row r="66" spans="1:13" x14ac:dyDescent="0.2">
      <c r="A66" s="329"/>
      <c r="B66" s="335"/>
      <c r="C66" s="336" t="s">
        <v>307</v>
      </c>
      <c r="D66" s="337">
        <v>0</v>
      </c>
      <c r="E66" s="337">
        <v>2.2029999999999998</v>
      </c>
      <c r="F66" s="337">
        <v>0</v>
      </c>
      <c r="G66" s="337">
        <v>0</v>
      </c>
      <c r="H66" s="338">
        <v>0</v>
      </c>
      <c r="I66" s="339">
        <f t="shared" si="0"/>
        <v>0</v>
      </c>
      <c r="J66" s="348" t="s">
        <v>263</v>
      </c>
      <c r="K66" s="329"/>
    </row>
    <row r="67" spans="1:13" ht="24" x14ac:dyDescent="0.2">
      <c r="A67" s="329"/>
      <c r="B67" s="335"/>
      <c r="C67" s="342" t="s">
        <v>308</v>
      </c>
      <c r="D67" s="343">
        <v>56030.795060000004</v>
      </c>
      <c r="E67" s="343">
        <v>74344.925090000004</v>
      </c>
      <c r="F67" s="343">
        <v>94452.353870000006</v>
      </c>
      <c r="G67" s="343">
        <v>85660.466680000012</v>
      </c>
      <c r="H67" s="344">
        <v>57678.090360000002</v>
      </c>
      <c r="I67" s="345">
        <f t="shared" si="0"/>
        <v>9.0616240828636529E-4</v>
      </c>
      <c r="J67" s="346">
        <v>-0.32666616707253282</v>
      </c>
      <c r="K67" s="329"/>
    </row>
    <row r="68" spans="1:13" ht="12.75" customHeight="1" x14ac:dyDescent="0.2">
      <c r="A68" s="329"/>
      <c r="B68" s="335" t="s">
        <v>235</v>
      </c>
      <c r="C68" s="341" t="s">
        <v>309</v>
      </c>
      <c r="D68" s="337">
        <v>1270578.2450299996</v>
      </c>
      <c r="E68" s="337">
        <v>1934727.8680299998</v>
      </c>
      <c r="F68" s="337">
        <v>1163141.32277</v>
      </c>
      <c r="G68" s="337">
        <v>896007.31046000007</v>
      </c>
      <c r="H68" s="338">
        <v>934227.97951000009</v>
      </c>
      <c r="I68" s="339">
        <f t="shared" si="0"/>
        <v>1.4677363111667464E-2</v>
      </c>
      <c r="J68" s="340">
        <v>4.2656648672183328E-2</v>
      </c>
      <c r="K68" s="329"/>
      <c r="L68" s="350"/>
      <c r="M68" s="350"/>
    </row>
    <row r="69" spans="1:13" ht="15" customHeight="1" x14ac:dyDescent="0.2">
      <c r="A69" s="329"/>
      <c r="B69" s="335"/>
      <c r="C69" s="341" t="s">
        <v>310</v>
      </c>
      <c r="D69" s="337">
        <v>194101.18685</v>
      </c>
      <c r="E69" s="337">
        <v>221467.47375</v>
      </c>
      <c r="F69" s="337">
        <v>195450.82128</v>
      </c>
      <c r="G69" s="337">
        <v>421178.79311000003</v>
      </c>
      <c r="H69" s="338">
        <v>454857.05369999999</v>
      </c>
      <c r="I69" s="339">
        <f t="shared" si="0"/>
        <v>7.1461166733196363E-3</v>
      </c>
      <c r="J69" s="340">
        <v>7.9961909623508021E-2</v>
      </c>
      <c r="K69" s="329"/>
      <c r="L69" s="350"/>
      <c r="M69" s="350"/>
    </row>
    <row r="70" spans="1:13" ht="24" x14ac:dyDescent="0.2">
      <c r="A70" s="329"/>
      <c r="B70" s="335"/>
      <c r="C70" s="351" t="s">
        <v>311</v>
      </c>
      <c r="D70" s="337">
        <v>8340.8176600000024</v>
      </c>
      <c r="E70" s="337">
        <v>11529.120969999998</v>
      </c>
      <c r="F70" s="337">
        <v>7550.6171100000001</v>
      </c>
      <c r="G70" s="337">
        <v>10237.145279999997</v>
      </c>
      <c r="H70" s="338">
        <v>12940.845770000005</v>
      </c>
      <c r="I70" s="339">
        <f t="shared" si="0"/>
        <v>2.0330957379161103E-4</v>
      </c>
      <c r="J70" s="340">
        <v>0.2641068790224308</v>
      </c>
      <c r="K70" s="329"/>
      <c r="L70" s="350"/>
      <c r="M70" s="350"/>
    </row>
    <row r="71" spans="1:13" x14ac:dyDescent="0.2">
      <c r="A71" s="329"/>
      <c r="B71" s="335"/>
      <c r="C71" s="341" t="s">
        <v>312</v>
      </c>
      <c r="D71" s="337">
        <v>0</v>
      </c>
      <c r="E71" s="337">
        <v>0</v>
      </c>
      <c r="F71" s="337">
        <v>0</v>
      </c>
      <c r="G71" s="337">
        <v>4346.6661799999993</v>
      </c>
      <c r="H71" s="338">
        <v>6439.83</v>
      </c>
      <c r="I71" s="339">
        <f>H71/$H$78</f>
        <v>1.0117415166369222E-4</v>
      </c>
      <c r="J71" s="340">
        <v>0.48155614747484488</v>
      </c>
      <c r="K71" s="329"/>
      <c r="L71" s="350"/>
      <c r="M71" s="350"/>
    </row>
    <row r="72" spans="1:13" x14ac:dyDescent="0.2">
      <c r="A72" s="329"/>
      <c r="B72" s="335"/>
      <c r="C72" s="341" t="s">
        <v>313</v>
      </c>
      <c r="D72" s="337">
        <v>1444.9996000000001</v>
      </c>
      <c r="E72" s="337">
        <v>3268.3015</v>
      </c>
      <c r="F72" s="337">
        <v>1774.2474999999999</v>
      </c>
      <c r="G72" s="337">
        <v>2603.0903199999998</v>
      </c>
      <c r="H72" s="338">
        <v>2648.2449999999999</v>
      </c>
      <c r="I72" s="339">
        <f>H72/$H$78</f>
        <v>4.1605747554301053E-5</v>
      </c>
      <c r="J72" s="340">
        <v>1.7346566753012382E-2</v>
      </c>
      <c r="L72" s="350"/>
      <c r="M72" s="350"/>
    </row>
    <row r="73" spans="1:13" x14ac:dyDescent="0.2">
      <c r="A73" s="329"/>
      <c r="B73" s="335"/>
      <c r="C73" s="341" t="s">
        <v>314</v>
      </c>
      <c r="D73" s="337">
        <v>2636.7010000000009</v>
      </c>
      <c r="E73" s="337">
        <v>13.45</v>
      </c>
      <c r="F73" s="337">
        <v>466.1087</v>
      </c>
      <c r="G73" s="337">
        <v>275.81266000000005</v>
      </c>
      <c r="H73" s="338">
        <v>2272.6879000000004</v>
      </c>
      <c r="I73" s="339">
        <f t="shared" ref="I73:I78" si="1">H73/$H$78</f>
        <v>3.5705487610517391E-5</v>
      </c>
      <c r="J73" s="340">
        <v>7.2399694778332506</v>
      </c>
      <c r="K73" s="329"/>
      <c r="L73" s="350"/>
      <c r="M73" s="350"/>
    </row>
    <row r="74" spans="1:13" x14ac:dyDescent="0.2">
      <c r="A74" s="329"/>
      <c r="B74" s="335"/>
      <c r="C74" s="341" t="s">
        <v>315</v>
      </c>
      <c r="D74" s="337">
        <v>0</v>
      </c>
      <c r="E74" s="337">
        <v>0</v>
      </c>
      <c r="F74" s="337">
        <v>0.55000000000000004</v>
      </c>
      <c r="G74" s="337">
        <v>7.5999999999999998E-2</v>
      </c>
      <c r="H74" s="338">
        <v>1.258</v>
      </c>
      <c r="I74" s="339">
        <f t="shared" si="1"/>
        <v>1.976404389447001E-8</v>
      </c>
      <c r="J74" s="340">
        <v>15.55263157894737</v>
      </c>
      <c r="K74" s="329"/>
      <c r="L74" s="350"/>
      <c r="M74" s="350"/>
    </row>
    <row r="75" spans="1:13" ht="21" customHeight="1" x14ac:dyDescent="0.2">
      <c r="A75" s="329"/>
      <c r="B75" s="335"/>
      <c r="C75" s="342" t="s">
        <v>316</v>
      </c>
      <c r="D75" s="343">
        <v>1477101.9501399994</v>
      </c>
      <c r="E75" s="343">
        <v>2171006.2142500002</v>
      </c>
      <c r="F75" s="343">
        <v>1368383.6673600001</v>
      </c>
      <c r="G75" s="343">
        <v>1334648.8940099999</v>
      </c>
      <c r="H75" s="344">
        <v>1413387.8998800002</v>
      </c>
      <c r="I75" s="345">
        <f t="shared" si="1"/>
        <v>2.2205294509651117E-2</v>
      </c>
      <c r="J75" s="346">
        <v>5.8996044745091014E-2</v>
      </c>
      <c r="K75" s="329"/>
      <c r="L75" s="350"/>
      <c r="M75" s="350"/>
    </row>
    <row r="76" spans="1:13" x14ac:dyDescent="0.2">
      <c r="A76" s="329"/>
      <c r="B76" s="347" t="s">
        <v>236</v>
      </c>
      <c r="C76" s="336" t="s">
        <v>48</v>
      </c>
      <c r="D76" s="337">
        <v>0</v>
      </c>
      <c r="E76" s="337">
        <v>9.952</v>
      </c>
      <c r="F76" s="337">
        <v>133.63763</v>
      </c>
      <c r="G76" s="337">
        <v>94.692399999999992</v>
      </c>
      <c r="H76" s="338">
        <v>89.1614</v>
      </c>
      <c r="I76" s="339">
        <f t="shared" si="1"/>
        <v>1.4007868229669303E-6</v>
      </c>
      <c r="J76" s="340">
        <v>-5.841017864158049E-2</v>
      </c>
      <c r="K76" s="329"/>
    </row>
    <row r="77" spans="1:13" x14ac:dyDescent="0.2">
      <c r="A77" s="329"/>
      <c r="B77" s="347"/>
      <c r="C77" s="341" t="s">
        <v>317</v>
      </c>
      <c r="D77" s="337">
        <v>1.5029999999999999</v>
      </c>
      <c r="E77" s="337">
        <v>6.08</v>
      </c>
      <c r="F77" s="337">
        <v>5.1139999999999999</v>
      </c>
      <c r="G77" s="337">
        <v>36.92</v>
      </c>
      <c r="H77" s="338">
        <v>2.92</v>
      </c>
      <c r="I77" s="339">
        <f t="shared" si="1"/>
        <v>4.5875205224048031E-8</v>
      </c>
      <c r="J77" s="340">
        <v>-0.92091007583965334</v>
      </c>
      <c r="K77" s="329"/>
    </row>
    <row r="78" spans="1:13" x14ac:dyDescent="0.2">
      <c r="A78" s="329"/>
      <c r="B78" s="352" t="s">
        <v>318</v>
      </c>
      <c r="C78" s="353"/>
      <c r="D78" s="354">
        <v>58816593.788469963</v>
      </c>
      <c r="E78" s="354">
        <v>65399697.366089992</v>
      </c>
      <c r="F78" s="354">
        <v>62772352.212130018</v>
      </c>
      <c r="G78" s="354">
        <v>63692452.120550014</v>
      </c>
      <c r="H78" s="344">
        <v>63650941.412449963</v>
      </c>
      <c r="I78" s="355">
        <f t="shared" si="1"/>
        <v>1</v>
      </c>
      <c r="J78" s="356">
        <v>-6.5173669277929225E-4</v>
      </c>
      <c r="K78" s="329"/>
    </row>
    <row r="79" spans="1:13" ht="12.75" customHeight="1" x14ac:dyDescent="0.2">
      <c r="B79" s="357" t="s">
        <v>50</v>
      </c>
      <c r="C79" s="357"/>
      <c r="D79" s="357"/>
      <c r="E79" s="357"/>
      <c r="F79" s="357"/>
      <c r="G79" s="357"/>
      <c r="H79" s="357"/>
      <c r="I79" s="357"/>
    </row>
    <row r="80" spans="1:13" ht="12.75" customHeight="1" x14ac:dyDescent="0.2">
      <c r="B80" s="357" t="s">
        <v>319</v>
      </c>
      <c r="C80" s="357"/>
      <c r="D80" s="357"/>
      <c r="E80" s="357"/>
      <c r="F80" s="357"/>
      <c r="G80" s="357"/>
      <c r="H80" s="357"/>
      <c r="I80" s="357"/>
    </row>
    <row r="81" spans="2:2" ht="15" customHeight="1" x14ac:dyDescent="0.2"/>
    <row r="83" spans="2:2" x14ac:dyDescent="0.2">
      <c r="B83" s="358"/>
    </row>
  </sheetData>
  <mergeCells count="26">
    <mergeCell ref="B79:I79"/>
    <mergeCell ref="B80:I80"/>
    <mergeCell ref="B54:B55"/>
    <mergeCell ref="B56:B61"/>
    <mergeCell ref="B62:B67"/>
    <mergeCell ref="B68:B75"/>
    <mergeCell ref="B76:B77"/>
    <mergeCell ref="B78:C78"/>
    <mergeCell ref="B28:B32"/>
    <mergeCell ref="B33:B37"/>
    <mergeCell ref="B38:B43"/>
    <mergeCell ref="B44:B45"/>
    <mergeCell ref="B46:B51"/>
    <mergeCell ref="B52:B53"/>
    <mergeCell ref="H4:H5"/>
    <mergeCell ref="I4:I5"/>
    <mergeCell ref="J4:J5"/>
    <mergeCell ref="B6:B10"/>
    <mergeCell ref="B11:B16"/>
    <mergeCell ref="B17:B27"/>
    <mergeCell ref="B4:B5"/>
    <mergeCell ref="C4:C5"/>
    <mergeCell ref="D4:D5"/>
    <mergeCell ref="E4:E5"/>
    <mergeCell ref="F4:F5"/>
    <mergeCell ref="G4:G5"/>
  </mergeCells>
  <pageMargins left="0.7" right="0.7" top="0.75" bottom="0.75" header="0.3" footer="0.3"/>
  <pageSetup paperSize="183"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44</vt:i4>
      </vt:variant>
    </vt:vector>
  </HeadingPairs>
  <TitlesOfParts>
    <vt:vector size="44" baseType="lpstr">
      <vt:lpstr>CAP 1 Intercambio xcontinente</vt:lpstr>
      <vt:lpstr>CAP 1 Intercambio comercial</vt:lpstr>
      <vt:lpstr>CAP 2 Ppales productos expo</vt:lpstr>
      <vt:lpstr>CAP 2 Mov carga expo xvía trans</vt:lpstr>
      <vt:lpstr>CAP 2 Ppales destinos expo</vt:lpstr>
      <vt:lpstr>CAP 2 Expo mineras</vt:lpstr>
      <vt:lpstr>CAP 2 Expo no mineras</vt:lpstr>
      <vt:lpstr>CAP 2 Expo x reg de embarque</vt:lpstr>
      <vt:lpstr>CAP 2 Movimiento carga expo</vt:lpstr>
      <vt:lpstr>CAP 3 Expo servicios</vt:lpstr>
      <vt:lpstr>CAP 4 Ppales productos impo</vt:lpstr>
      <vt:lpstr>CAP 4 Mov carga impo xvia trans</vt:lpstr>
      <vt:lpstr>CAP 4 Ppales origenes impo</vt:lpstr>
      <vt:lpstr>CAP 4 Impo combustibles </vt:lpstr>
      <vt:lpstr>CAP 4 Impo no combustibles</vt:lpstr>
      <vt:lpstr>CAP 4 Mov carga impo </vt:lpstr>
      <vt:lpstr>CAP 5 Recaudacion x entidad</vt:lpstr>
      <vt:lpstr>CAP 5 Ppales gravámenes</vt:lpstr>
      <vt:lpstr>CAP 5 Recaudaci xtipo gravamen</vt:lpstr>
      <vt:lpstr>CAP 5 Ley Corta de Puertos</vt:lpstr>
      <vt:lpstr>CAP 5 Arancel efectivo impo</vt:lpstr>
      <vt:lpstr>CAP 6 Zona Franca</vt:lpstr>
      <vt:lpstr>CAP 7 Ingreso vehíc y viajeros</vt:lpstr>
      <vt:lpstr>CAP 7 Salida vehíc y viajeros</vt:lpstr>
      <vt:lpstr>CAP 7 Ingreso camiones y carga</vt:lpstr>
      <vt:lpstr>CAP 7 Salida camiones y carga</vt:lpstr>
      <vt:lpstr>CAP 8 Destinaciones salida</vt:lpstr>
      <vt:lpstr>CAP 8 Destinaciones ingreso</vt:lpstr>
      <vt:lpstr>CAP 8 Arica</vt:lpstr>
      <vt:lpstr>CAP 8 Iquique</vt:lpstr>
      <vt:lpstr>CAP 8 Tocopilla</vt:lpstr>
      <vt:lpstr>CAP 8 Antofagasta</vt:lpstr>
      <vt:lpstr>CAP 8 Chañaral</vt:lpstr>
      <vt:lpstr>CAP 8 Coquimbo</vt:lpstr>
      <vt:lpstr>CAP 8 Los Andes</vt:lpstr>
      <vt:lpstr>CAP 8 Valparaíso</vt:lpstr>
      <vt:lpstr>CAP 8 San Antonio</vt:lpstr>
      <vt:lpstr>CAP 8 Metropolitana</vt:lpstr>
      <vt:lpstr>CAP 8 Talcahuano</vt:lpstr>
      <vt:lpstr>CAP 8 Osorno</vt:lpstr>
      <vt:lpstr>CAP 8 Puerto Montt</vt:lpstr>
      <vt:lpstr>CAP 8 Coyhaique</vt:lpstr>
      <vt:lpstr>CAP 8 Puerto Aysén</vt:lpstr>
      <vt:lpstr>CAP 8 Punta Arenas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Gallardo Davalos</dc:creator>
  <cp:lastModifiedBy>Andrea Braun Cirano</cp:lastModifiedBy>
  <cp:lastPrinted>2018-02-07T14:55:31Z</cp:lastPrinted>
  <dcterms:created xsi:type="dcterms:W3CDTF">2018-01-10T21:59:53Z</dcterms:created>
  <dcterms:modified xsi:type="dcterms:W3CDTF">2018-12-17T15:50:32Z</dcterms:modified>
</cp:coreProperties>
</file>